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JFEX\"/>
    </mc:Choice>
  </mc:AlternateContent>
  <bookViews>
    <workbookView xWindow="0" yWindow="0" windowWidth="28800" windowHeight="14820" activeTab="4"/>
  </bookViews>
  <sheets>
    <sheet name="Kodensatoren" sheetId="2" r:id="rId1"/>
    <sheet name="Widerstände" sheetId="9" r:id="rId2"/>
    <sheet name="Connector" sheetId="10" r:id="rId3"/>
    <sheet name="Spulen+Div" sheetId="7" r:id="rId4"/>
    <sheet name="Aktiv" sheetId="5" r:id="rId5"/>
    <sheet name="NA" sheetId="6" r:id="rId6"/>
  </sheets>
  <definedNames>
    <definedName name="_xlnm._FilterDatabase" localSheetId="0" hidden="1">Kodensatoren!$A$4:$H$43</definedName>
    <definedName name="_xlnm._FilterDatabase" localSheetId="3" hidden="1">'Spulen+Div'!$B$3:$H$11</definedName>
  </definedNames>
  <calcPr calcId="162913"/>
  <fileRecoveryPr repairLoad="1"/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0" i="2"/>
  <c r="M5" i="7"/>
  <c r="M6" i="7"/>
  <c r="M7" i="7"/>
  <c r="M8" i="7"/>
  <c r="M9" i="7"/>
  <c r="M10" i="7"/>
  <c r="M11" i="7"/>
  <c r="M12" i="7"/>
  <c r="M13" i="7"/>
  <c r="M14" i="7"/>
  <c r="M4" i="7"/>
  <c r="J18" i="7"/>
  <c r="J19" i="7"/>
  <c r="J20" i="7"/>
  <c r="J21" i="7"/>
  <c r="J22" i="7"/>
  <c r="J23" i="7"/>
  <c r="J24" i="7"/>
  <c r="J25" i="7"/>
  <c r="J26" i="7"/>
  <c r="J27" i="7"/>
  <c r="J17" i="7"/>
  <c r="O18" i="10" l="1"/>
  <c r="O17" i="10"/>
  <c r="O16" i="10"/>
  <c r="O15" i="10"/>
  <c r="O14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27" i="10"/>
  <c r="O13" i="10"/>
  <c r="O12" i="10"/>
  <c r="O9" i="10"/>
  <c r="J27" i="10"/>
  <c r="J28" i="10"/>
  <c r="O5" i="10" s="1"/>
  <c r="J29" i="10"/>
  <c r="O6" i="10" s="1"/>
  <c r="J30" i="10"/>
  <c r="O7" i="10" s="1"/>
  <c r="J31" i="10"/>
  <c r="O8" i="10" s="1"/>
  <c r="J32" i="10"/>
  <c r="J33" i="10"/>
  <c r="O10" i="10" s="1"/>
  <c r="J34" i="10"/>
  <c r="O11" i="10" s="1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26" i="10"/>
  <c r="M15" i="5" l="1"/>
  <c r="M7" i="5"/>
  <c r="M8" i="5"/>
  <c r="M9" i="5"/>
  <c r="M10" i="5"/>
  <c r="M11" i="5"/>
  <c r="M12" i="5"/>
  <c r="M13" i="5"/>
  <c r="M14" i="5"/>
  <c r="M6" i="5"/>
  <c r="M5" i="5"/>
  <c r="J27" i="5"/>
  <c r="J28" i="5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J55" i="5" l="1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4" i="5" l="1"/>
  <c r="M4" i="5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M3" i="5" s="1"/>
  <c r="J5" i="7"/>
  <c r="J6" i="7"/>
  <c r="J7" i="7"/>
  <c r="J8" i="7"/>
  <c r="J9" i="7"/>
  <c r="J10" i="7"/>
  <c r="J11" i="7"/>
  <c r="J12" i="7"/>
  <c r="J13" i="7"/>
  <c r="J14" i="7"/>
  <c r="J4" i="7"/>
  <c r="L3" i="10"/>
  <c r="L4" i="10"/>
  <c r="L11" i="10"/>
  <c r="L12" i="10"/>
  <c r="L18" i="10"/>
  <c r="J3" i="10"/>
  <c r="J4" i="10"/>
  <c r="J5" i="10"/>
  <c r="L5" i="10" s="1"/>
  <c r="J6" i="10"/>
  <c r="L6" i="10" s="1"/>
  <c r="J7" i="10"/>
  <c r="L7" i="10" s="1"/>
  <c r="J8" i="10"/>
  <c r="L8" i="10" s="1"/>
  <c r="J9" i="10"/>
  <c r="L9" i="10" s="1"/>
  <c r="J10" i="10"/>
  <c r="L10" i="10" s="1"/>
  <c r="J11" i="10"/>
  <c r="J12" i="10"/>
  <c r="J13" i="10"/>
  <c r="L13" i="10" s="1"/>
  <c r="J14" i="10"/>
  <c r="L14" i="10" s="1"/>
  <c r="J15" i="10"/>
  <c r="L15" i="10" s="1"/>
  <c r="J16" i="10"/>
  <c r="L16" i="10" s="1"/>
  <c r="J17" i="10"/>
  <c r="L17" i="10" s="1"/>
  <c r="J18" i="10"/>
  <c r="J19" i="10"/>
  <c r="L19" i="10" s="1"/>
  <c r="J20" i="10"/>
  <c r="L20" i="10" s="1"/>
  <c r="J21" i="10"/>
  <c r="L21" i="10" s="1"/>
  <c r="J22" i="10"/>
  <c r="L22" i="10" s="1"/>
  <c r="M23" i="2"/>
  <c r="K6" i="2"/>
  <c r="K7" i="2"/>
  <c r="K8" i="2"/>
  <c r="K9" i="2"/>
  <c r="K10" i="2"/>
  <c r="K11" i="2"/>
  <c r="K13" i="2"/>
  <c r="K14" i="2"/>
  <c r="K15" i="2"/>
  <c r="K18" i="2"/>
  <c r="K19" i="2"/>
  <c r="K20" i="2"/>
  <c r="K23" i="2"/>
  <c r="P23" i="2" s="1"/>
  <c r="K24" i="2"/>
  <c r="K25" i="2"/>
  <c r="K26" i="2"/>
  <c r="K5" i="2"/>
  <c r="M6" i="2" l="1"/>
  <c r="P6" i="2"/>
  <c r="M26" i="2"/>
  <c r="P26" i="2"/>
  <c r="M7" i="2"/>
  <c r="P7" i="2"/>
  <c r="M5" i="2"/>
  <c r="P5" i="2"/>
  <c r="M15" i="2"/>
  <c r="P15" i="2"/>
  <c r="M14" i="2"/>
  <c r="P14" i="2"/>
  <c r="M25" i="2"/>
  <c r="P25" i="2"/>
  <c r="M11" i="2"/>
  <c r="P11" i="2"/>
  <c r="M18" i="2"/>
  <c r="P18" i="2"/>
  <c r="M13" i="2"/>
  <c r="P13" i="2"/>
  <c r="M24" i="2"/>
  <c r="P24" i="2"/>
  <c r="M10" i="2"/>
  <c r="P10" i="2"/>
  <c r="M20" i="2"/>
  <c r="P20" i="2"/>
  <c r="M9" i="2"/>
  <c r="P9" i="2"/>
  <c r="M19" i="2"/>
  <c r="P19" i="2"/>
  <c r="M8" i="2"/>
  <c r="P8" i="2"/>
  <c r="I23" i="10"/>
  <c r="G38" i="9" l="1"/>
  <c r="G10" i="6" l="1"/>
  <c r="I22" i="2"/>
  <c r="K22" i="2" s="1"/>
  <c r="I16" i="2"/>
  <c r="K16" i="2" s="1"/>
  <c r="I21" i="2"/>
  <c r="K21" i="2" s="1"/>
  <c r="I12" i="2"/>
  <c r="K12" i="2" s="1"/>
  <c r="I17" i="2"/>
  <c r="K17" i="2" s="1"/>
  <c r="B2339" i="2"/>
  <c r="M21" i="2" l="1"/>
  <c r="P21" i="2"/>
  <c r="M16" i="2"/>
  <c r="P16" i="2"/>
  <c r="M17" i="2"/>
  <c r="P17" i="2"/>
  <c r="M12" i="2"/>
  <c r="M29" i="2" s="1"/>
  <c r="P12" i="2"/>
  <c r="M22" i="2"/>
  <c r="P22" i="2"/>
  <c r="I29" i="2"/>
</calcChain>
</file>

<file path=xl/sharedStrings.xml><?xml version="1.0" encoding="utf-8"?>
<sst xmlns="http://schemas.openxmlformats.org/spreadsheetml/2006/main" count="1372" uniqueCount="568">
  <si>
    <t>C0402_IPC</t>
  </si>
  <si>
    <t>TDK</t>
  </si>
  <si>
    <t>CAP CER 470PF 50V 10% X7R 0402</t>
  </si>
  <si>
    <t>C1005X7R1H471K050BA</t>
  </si>
  <si>
    <t>Yageo</t>
  </si>
  <si>
    <t>CC0402KRX7R7BB103</t>
  </si>
  <si>
    <t>Murata</t>
  </si>
  <si>
    <t>C0603_IPC</t>
  </si>
  <si>
    <t>C1608X5R0G226M</t>
  </si>
  <si>
    <t>Kemet</t>
  </si>
  <si>
    <t>Panasonic</t>
  </si>
  <si>
    <t>CT7343_IPC</t>
  </si>
  <si>
    <t>Xilinx</t>
  </si>
  <si>
    <t>FG256</t>
  </si>
  <si>
    <t>L603</t>
  </si>
  <si>
    <t>L805</t>
  </si>
  <si>
    <t>MURATA</t>
  </si>
  <si>
    <t>MLF32</t>
  </si>
  <si>
    <t>SY58034UMG</t>
  </si>
  <si>
    <t>MSOP16</t>
  </si>
  <si>
    <t>NANO2_FUSE</t>
  </si>
  <si>
    <t>Texas</t>
  </si>
  <si>
    <t>R0402_IPC</t>
  </si>
  <si>
    <t>R805_IPC</t>
  </si>
  <si>
    <t>SOIC8</t>
  </si>
  <si>
    <t>SOT23-5</t>
  </si>
  <si>
    <t>TSSOP16</t>
  </si>
  <si>
    <t>SN74AVC4T774PW_TSSOP16</t>
  </si>
  <si>
    <t>SYM_NAME</t>
  </si>
  <si>
    <t>COMP_DEVICE_TYPE</t>
  </si>
  <si>
    <t>COMP_VALUE</t>
  </si>
  <si>
    <t>MANUFACTOR</t>
  </si>
  <si>
    <t>PART NUMBER</t>
  </si>
  <si>
    <t>COUNT</t>
  </si>
  <si>
    <t>NR</t>
  </si>
  <si>
    <t>Bill of Material Report AKTIV</t>
  </si>
  <si>
    <t>Bill of Material Report COILS+DIV</t>
  </si>
  <si>
    <t>ASMT</t>
  </si>
  <si>
    <t>C1206_IPC</t>
  </si>
  <si>
    <t>H5120NL</t>
  </si>
  <si>
    <t>SOT23-6</t>
  </si>
  <si>
    <t>0.22UF/100V</t>
  </si>
  <si>
    <t>NANO2_1A</t>
  </si>
  <si>
    <t>NANO2_15A</t>
  </si>
  <si>
    <t>POLYFUSE 300MA</t>
  </si>
  <si>
    <t>REG1</t>
  </si>
  <si>
    <t>CAP CER 0.22UF 100V 10% X7R 1206</t>
  </si>
  <si>
    <t>C3216X7R2A224K115AA</t>
  </si>
  <si>
    <t>CAP CER 1000PF 50V 10% X7R 0402</t>
  </si>
  <si>
    <t>GRM155R71H102KA01D</t>
  </si>
  <si>
    <t>CAP CER 1UF 16V 10% X5R 0402</t>
  </si>
  <si>
    <t>1NF/2KV</t>
  </si>
  <si>
    <t>FERRITE CHIP 220 OHM 0805</t>
  </si>
  <si>
    <t>220R/2A</t>
  </si>
  <si>
    <t>MODULE XFORMR SNGL GIGABIT SMD</t>
  </si>
  <si>
    <t>PULSE</t>
  </si>
  <si>
    <t>LITTLEFUSE</t>
  </si>
  <si>
    <t>FUSE BRD MNT 15A 65VAC/VDC 2SMD</t>
  </si>
  <si>
    <t>FUSE BRD MNT 1A 65VAC/VDC 2SMD</t>
  </si>
  <si>
    <t>0451015.MRL</t>
  </si>
  <si>
    <t>0451001.NRL</t>
  </si>
  <si>
    <t>PTC RESET 15V .100A SMD 0805</t>
  </si>
  <si>
    <t>0805L1010YR</t>
  </si>
  <si>
    <t>CAP CER 1nF/2KV 1206 X5R 10%</t>
  </si>
  <si>
    <t>DISTRIBUTOR</t>
  </si>
  <si>
    <t>ORDERNR</t>
  </si>
  <si>
    <t>SIGN</t>
  </si>
  <si>
    <t>Digikey</t>
  </si>
  <si>
    <t>445-1255-6-ND</t>
  </si>
  <si>
    <t>COUNT 1 BOARD</t>
  </si>
  <si>
    <t>C1005X5RC105K050BB</t>
  </si>
  <si>
    <t>445-8030-1-ND</t>
  </si>
  <si>
    <t>445-2283-1-ND</t>
  </si>
  <si>
    <t>Mouser</t>
  </si>
  <si>
    <t>R&amp;S</t>
  </si>
  <si>
    <t>FARNELL</t>
  </si>
  <si>
    <t>553-1454-5-ND</t>
  </si>
  <si>
    <t>1515661PL</t>
  </si>
  <si>
    <t>Bill of Material Report (CAP)</t>
  </si>
  <si>
    <t>Farnell</t>
  </si>
  <si>
    <t>490-1303-6-ND</t>
  </si>
  <si>
    <t>445-4978-1-ND</t>
  </si>
  <si>
    <t>47UF</t>
  </si>
  <si>
    <t>100NF</t>
  </si>
  <si>
    <t>470P</t>
  </si>
  <si>
    <t>10NF</t>
  </si>
  <si>
    <t>CE_1821</t>
  </si>
  <si>
    <t>C2220</t>
  </si>
  <si>
    <t>C0201_IPC</t>
  </si>
  <si>
    <t>MAL215099913E3</t>
  </si>
  <si>
    <t>CGA3E3X7S2A104K080AB</t>
  </si>
  <si>
    <t>EEF-GX0D471R</t>
  </si>
  <si>
    <t>GRM033R60J104KE19D</t>
  </si>
  <si>
    <t>C1005X5R0J106M050BC</t>
  </si>
  <si>
    <t>Vishay</t>
  </si>
  <si>
    <t>22UF</t>
  </si>
  <si>
    <t>470UF/100V</t>
  </si>
  <si>
    <t>10UF</t>
  </si>
  <si>
    <t>470NF</t>
  </si>
  <si>
    <t>100UF</t>
  </si>
  <si>
    <t>4.7UF</t>
  </si>
  <si>
    <t>220NF</t>
  </si>
  <si>
    <t>603-CC402KRX7R7BB102</t>
  </si>
  <si>
    <t>445-6938-1-ND</t>
  </si>
  <si>
    <t>667-EEFGX0D471R</t>
  </si>
  <si>
    <t>81-GRM033R60J104KE19</t>
  </si>
  <si>
    <t>445-7395-1-ND</t>
  </si>
  <si>
    <t>C1005X5R0J475M</t>
  </si>
  <si>
    <t>R0603_IPC</t>
  </si>
  <si>
    <t>FLGA2577</t>
  </si>
  <si>
    <t>TQFN48_040</t>
  </si>
  <si>
    <t>HCPL_817</t>
  </si>
  <si>
    <t>QFN32_050</t>
  </si>
  <si>
    <t>MLF16_065</t>
  </si>
  <si>
    <t>UQFN10</t>
  </si>
  <si>
    <t>MAX34461</t>
  </si>
  <si>
    <t>HCPL-817</t>
  </si>
  <si>
    <t>SY89838U</t>
  </si>
  <si>
    <t>Ref</t>
  </si>
  <si>
    <t>600R</t>
  </si>
  <si>
    <t>LAIRD</t>
  </si>
  <si>
    <t>L3816</t>
  </si>
  <si>
    <t>4.7UH</t>
  </si>
  <si>
    <t>WURTH</t>
  </si>
  <si>
    <t>QBVW033A0B</t>
  </si>
  <si>
    <t>REG2</t>
  </si>
  <si>
    <t>REG3,REG4,REG5</t>
  </si>
  <si>
    <t>Maxim</t>
  </si>
  <si>
    <t>WUERTH_93066</t>
  </si>
  <si>
    <t>wuerth_93066</t>
  </si>
  <si>
    <t>SAMTEC_ESQT_116_02_F_D</t>
  </si>
  <si>
    <t>2MM_2X25</t>
  </si>
  <si>
    <t>SOD80C</t>
  </si>
  <si>
    <t>LL4148</t>
  </si>
  <si>
    <t>Fairchild</t>
  </si>
  <si>
    <t>DO_220AA</t>
  </si>
  <si>
    <t>SS3P4-M3/84A</t>
  </si>
  <si>
    <t>LED0402</t>
  </si>
  <si>
    <t>SML-P11UTT86</t>
  </si>
  <si>
    <t>Rohm</t>
  </si>
  <si>
    <t>RELAIS_G6E_134P</t>
  </si>
  <si>
    <t>OMRON_G6E</t>
  </si>
  <si>
    <t>PIM4328</t>
  </si>
  <si>
    <t>CAP ALUM 470UF 20% 100V SMD</t>
  </si>
  <si>
    <t>CAP CER 0.1UF 100V X7S 0603</t>
  </si>
  <si>
    <t>CAP CER 10UF 100V X7S 2220</t>
  </si>
  <si>
    <t>CAP POLYMER 470UF 20% 2V SMD</t>
  </si>
  <si>
    <t>CAP CER 0.47UF 6.3V X5R 0402</t>
  </si>
  <si>
    <t>CAP CER 0.1UF 6.3V X5R 0201</t>
  </si>
  <si>
    <t>CAP CER 4.7UF 6.3V X5R 0402</t>
  </si>
  <si>
    <t>CAP CER 47UF 6.3V X6S 1206</t>
  </si>
  <si>
    <t>CAP CER 0.22UF 6.3V X6S 0402</t>
  </si>
  <si>
    <t>CAP CER 10UF 6.3V X5R 0402</t>
  </si>
  <si>
    <t>RES 1/10W 1% 0402 SMD</t>
  </si>
  <si>
    <t>CAP CER 22UF 4V X5R 0603</t>
  </si>
  <si>
    <t>LED RED CLEAR 0402 SMD</t>
  </si>
  <si>
    <t>Microchip Technology</t>
  </si>
  <si>
    <t>470UF/2V</t>
  </si>
  <si>
    <t>CAP CER 10000PF 16V X7R 0402</t>
  </si>
  <si>
    <t>DIODE SCHOTTKY 40V 3A DO220AA</t>
  </si>
  <si>
    <t>DIODE GEN PURP 100V 200MA SOD80</t>
  </si>
  <si>
    <t>KEMET</t>
  </si>
  <si>
    <t>CAP POLY TAN 10UF/6,3V LOWESR 3216 SMD</t>
  </si>
  <si>
    <t>10UF/6,3V</t>
  </si>
  <si>
    <t>CT3216_IPC</t>
  </si>
  <si>
    <t>T491A106K006AT7280</t>
  </si>
  <si>
    <t>399-3683-1-ND</t>
  </si>
  <si>
    <t>330UF/63V</t>
  </si>
  <si>
    <t>CE1313</t>
  </si>
  <si>
    <t>4753PHCT-ND</t>
  </si>
  <si>
    <t>IC BUS TRANSCVR TRI-ST SOT23-6</t>
  </si>
  <si>
    <t>SN74AVC1T45DBVR</t>
  </si>
  <si>
    <t>Broadcom Limited</t>
  </si>
  <si>
    <t>516-2580-1-ND</t>
  </si>
  <si>
    <t>MAX16052AUT+TCT-ND</t>
  </si>
  <si>
    <t>IC SCHMITT-TRG INV GATE SOT23-5</t>
  </si>
  <si>
    <t>SN74AHC1G14DBV</t>
  </si>
  <si>
    <t>296-1092-1-ND</t>
  </si>
  <si>
    <t>IC SENSOR TEMP 10BIT SOT23-6</t>
  </si>
  <si>
    <t>AD7414ARTZ</t>
  </si>
  <si>
    <t>ANALOG DEV.</t>
  </si>
  <si>
    <t>AD7414ARTZ-1REEL7</t>
  </si>
  <si>
    <t>AD7414ARTZ-1REEL7CT-ND</t>
  </si>
  <si>
    <t>IC MONITOR OCTAL 16-MSOP</t>
  </si>
  <si>
    <t>LTC2991CMS</t>
  </si>
  <si>
    <t>Linear</t>
  </si>
  <si>
    <t>LTC2991CMS#PBF-ND</t>
  </si>
  <si>
    <t>IC BUS TRANSCVR 4BIT DL 16TSSOP</t>
  </si>
  <si>
    <t>SN74AVC4T774PW</t>
  </si>
  <si>
    <t>296-23611-5-ND</t>
  </si>
  <si>
    <t>SN65LVDS4RSET</t>
  </si>
  <si>
    <t>296-29257-1-ND</t>
  </si>
  <si>
    <t>IC CR-II CPLD 256MCELL 256BGA</t>
  </si>
  <si>
    <t>XC2C256-7FTG256C</t>
  </si>
  <si>
    <t>IC EEPROM 256KBIT 1MHz 8SO</t>
  </si>
  <si>
    <t>M24256-BWMN6TP</t>
  </si>
  <si>
    <t>STMicroelectronics</t>
  </si>
  <si>
    <t>497-8623-1-ND</t>
  </si>
  <si>
    <t>IC GATE XOR 1CH 2-INP SOT-353</t>
  </si>
  <si>
    <t>SN74AHC1G86SE-7</t>
  </si>
  <si>
    <t>74AHC1G86SE-7DICT-ND</t>
  </si>
  <si>
    <t xml:space="preserve">IC PWR MONITOR/SEQUENCER 48TQFN </t>
  </si>
  <si>
    <t>MAX34461ETM+-ND</t>
  </si>
  <si>
    <t>OPTOISOLATOR 5KV TRANSISTOR 4SM</t>
  </si>
  <si>
    <t>576-1538-5-ND</t>
  </si>
  <si>
    <t xml:space="preserve">IC COMPARATOR W/REF SOT23-5 </t>
  </si>
  <si>
    <t>max9644EUK+T</t>
  </si>
  <si>
    <t>IC PWR MONITOR/SEQUENCER SOT23-6</t>
  </si>
  <si>
    <t>MAX16052AUT+T</t>
  </si>
  <si>
    <t xml:space="preserve"> IC CLK BUFFER 2:6 7.5GHZ 32MLF </t>
  </si>
  <si>
    <t>PWR INTERFACE 36V-75V 12A</t>
  </si>
  <si>
    <t xml:space="preserve"> IC LINE RCVR DIFF SGL 10UQFN</t>
  </si>
  <si>
    <t>IC CLK BUFFER 2:8 2GHZ 32MLF</t>
  </si>
  <si>
    <t xml:space="preserve">CONVERTER DC/DC 12V 33A OUT </t>
  </si>
  <si>
    <t>CE Critical Power</t>
  </si>
  <si>
    <t>Ericsson Power Modules</t>
  </si>
  <si>
    <t>1UF/16V</t>
  </si>
  <si>
    <t>PIM4000</t>
  </si>
  <si>
    <t>MAX20751_1PHASE</t>
  </si>
  <si>
    <t xml:space="preserve">CAP CER 100UF 6.3V X5R 1206 </t>
  </si>
  <si>
    <t>BLM21PG221SH1D</t>
  </si>
  <si>
    <t xml:space="preserve"> 0456030.ER</t>
  </si>
  <si>
    <t>FUSE BRD MNT 30A 125VAC/VDC 2SMD</t>
  </si>
  <si>
    <t>NANO1010</t>
  </si>
  <si>
    <t>NANO_30A</t>
  </si>
  <si>
    <t>FERRITE BEAD 600 OHM 0603 1LN</t>
  </si>
  <si>
    <t xml:space="preserve">HZ0603C601R-10 </t>
  </si>
  <si>
    <t>240-2380-1-ND</t>
  </si>
  <si>
    <t>FIXED IND 4.7UH 1.2A 105 MOHM</t>
  </si>
  <si>
    <t xml:space="preserve">732-1008-6-ND </t>
  </si>
  <si>
    <t xml:space="preserve"> LED 660NM RD WTR CLR RA SMD</t>
  </si>
  <si>
    <t>LED RED 90</t>
  </si>
  <si>
    <t>AVAGO</t>
  </si>
  <si>
    <t>HSMC-C120</t>
  </si>
  <si>
    <t>LED 570NM GN WTR CLR RA SMD</t>
  </si>
  <si>
    <t>LED GREEN 90</t>
  </si>
  <si>
    <t>HSMG-C120</t>
  </si>
  <si>
    <t xml:space="preserve"> LED CHIPLED 0.4MM BLUE RA 0603</t>
  </si>
  <si>
    <t>LED BLUE 90</t>
  </si>
  <si>
    <t>HSMR-C120</t>
  </si>
  <si>
    <t>LED CHIPLED 0.4MM AMBER RA 0603</t>
  </si>
  <si>
    <t>LED AMBER 90</t>
  </si>
  <si>
    <t>HSMA-C120</t>
  </si>
  <si>
    <t>511-1653-6-ND</t>
  </si>
  <si>
    <t>SS3P4-M3/84AGIDKR-ND</t>
  </si>
  <si>
    <t xml:space="preserve">  LL4148FSDKR-ND</t>
  </si>
  <si>
    <t>CAP ALU 330UF/63V 20% SMD</t>
  </si>
  <si>
    <t>Bill of Material Report NOT ASSEMBLED</t>
  </si>
  <si>
    <t>JUMPER1</t>
  </si>
  <si>
    <t>GIGARRAY_666</t>
  </si>
  <si>
    <t>2MM_2X7_90</t>
  </si>
  <si>
    <t>COMATEL_5POL</t>
  </si>
  <si>
    <t>2MM_2X7</t>
  </si>
  <si>
    <t>TE_1766500_1</t>
  </si>
  <si>
    <t>ZONE1</t>
  </si>
  <si>
    <t>MOLEX70247_2052</t>
  </si>
  <si>
    <t>MOLEX70247__2X10_90</t>
  </si>
  <si>
    <t>COMATEL_3POL</t>
  </si>
  <si>
    <t>10K</t>
  </si>
  <si>
    <t>4,7K</t>
  </si>
  <si>
    <t>1K</t>
  </si>
  <si>
    <t>5K</t>
  </si>
  <si>
    <t>5,1K</t>
  </si>
  <si>
    <t>R18</t>
  </si>
  <si>
    <t>RES 1/10W 1% 0603 SMD</t>
  </si>
  <si>
    <t>1,1K</t>
  </si>
  <si>
    <t>R20</t>
  </si>
  <si>
    <t>R21</t>
  </si>
  <si>
    <t>R2512</t>
  </si>
  <si>
    <t>10M/025W/2KV</t>
  </si>
  <si>
    <t>R1206_IPC</t>
  </si>
  <si>
    <t>R26</t>
  </si>
  <si>
    <t>R46</t>
  </si>
  <si>
    <t>3,3K</t>
  </si>
  <si>
    <t>R116</t>
  </si>
  <si>
    <t>1,5K</t>
  </si>
  <si>
    <t>2,4K</t>
  </si>
  <si>
    <t>220K</t>
  </si>
  <si>
    <t>SDS001</t>
  </si>
  <si>
    <t>FCI_55714_202LF</t>
  </si>
  <si>
    <t>AVAGO_MINIPOD_RECEI</t>
  </si>
  <si>
    <t>AVAGO_MINIPOD_TRANS</t>
  </si>
  <si>
    <t>I2C_JUMPER</t>
  </si>
  <si>
    <t>MOLEX_877823003</t>
  </si>
  <si>
    <t>MINIDIM244SMD06</t>
  </si>
  <si>
    <t>HFJ11-1G01E-L-12RL</t>
  </si>
  <si>
    <t>RJ45_HALO_HFJ11-1G01ERL-LED</t>
  </si>
  <si>
    <t>JUMPER2</t>
  </si>
  <si>
    <t>MMCX</t>
  </si>
  <si>
    <t>MMCX_180</t>
  </si>
  <si>
    <t>PUSH_SW_WUERTH_WS_TASV</t>
  </si>
  <si>
    <t>ATCA_HMZD_2065657_1</t>
  </si>
  <si>
    <t>1NF</t>
  </si>
  <si>
    <t>Bill of Material Report RESISTOR</t>
  </si>
  <si>
    <t>RES 1W 1% 2512 SMD</t>
  </si>
  <si>
    <t>R22,R23</t>
  </si>
  <si>
    <t>RES 1/4W 1% 1206 SMD</t>
  </si>
  <si>
    <t>R24,R25</t>
  </si>
  <si>
    <t>RES 1/10W 1% 0805 SMD</t>
  </si>
  <si>
    <t>R82,R83</t>
  </si>
  <si>
    <t>R245,R246</t>
  </si>
  <si>
    <t>R3_40,R3_41</t>
  </si>
  <si>
    <t>3k84</t>
  </si>
  <si>
    <t>1,2k</t>
  </si>
  <si>
    <t>Bill of Material Report (Connector+Switch+Socket)</t>
  </si>
  <si>
    <t>CONN MEG-ARRAY PLUG 81 POS</t>
  </si>
  <si>
    <t>FCI</t>
  </si>
  <si>
    <t>FCI_55714-202LF</t>
  </si>
  <si>
    <t xml:space="preserve">CON 1 POL </t>
  </si>
  <si>
    <t>CON_1POL</t>
  </si>
  <si>
    <t>Multicomp</t>
  </si>
  <si>
    <t>TEST-22</t>
  </si>
  <si>
    <t>1X2A_50_32</t>
  </si>
  <si>
    <t>CONN MMCX JACK STR 50 OHM PCB</t>
  </si>
  <si>
    <t>MOLEX</t>
  </si>
  <si>
    <t xml:space="preserve">WM5557-ND </t>
  </si>
  <si>
    <t>SWITCH DETECT PB SPST-NO RT ANG</t>
  </si>
  <si>
    <t>C&amp;K_Components</t>
  </si>
  <si>
    <t>ARRAY FEMALE 296POS 1.3MM GOLD</t>
  </si>
  <si>
    <t xml:space="preserve">CONN HEADER 14POS 2MM VERT </t>
  </si>
  <si>
    <t>2X7_2MM</t>
  </si>
  <si>
    <t>CONN HEADER 5 POL 254mm</t>
  </si>
  <si>
    <t>STELVIO KONTEK</t>
  </si>
  <si>
    <t>230-5082</t>
  </si>
  <si>
    <t>CONN MALE 34POS R/A GOLD</t>
  </si>
  <si>
    <t>TE CON</t>
  </si>
  <si>
    <t>1766500-1</t>
  </si>
  <si>
    <t>1766500-1-ND</t>
  </si>
  <si>
    <t>CONN HEADER 3 POL 254mm</t>
  </si>
  <si>
    <t>423-2920</t>
  </si>
  <si>
    <t xml:space="preserve"> CONN HEADER 20POS .100 R/A 30AU</t>
  </si>
  <si>
    <t>ON Shore Techn.</t>
  </si>
  <si>
    <t>302-R201</t>
  </si>
  <si>
    <t>ED10536-ND</t>
  </si>
  <si>
    <t xml:space="preserve">CONN HEADER 14POS 2MM R/A GOLD </t>
  </si>
  <si>
    <t>WM18863-ND</t>
  </si>
  <si>
    <t>CONN RCPT 80POS 8ROW RT ANG HM-Z</t>
  </si>
  <si>
    <t>TE_2065657_1</t>
  </si>
  <si>
    <t>2065657-1</t>
  </si>
  <si>
    <t xml:space="preserve">A104048-ND </t>
  </si>
  <si>
    <t xml:space="preserve">CON RJ45 FASTJACK LED </t>
  </si>
  <si>
    <t>HALO</t>
  </si>
  <si>
    <t>736-9864</t>
  </si>
  <si>
    <t>CONN HEADER 2x3 POL 254mm</t>
  </si>
  <si>
    <t>HARWIN</t>
  </si>
  <si>
    <t>M20-9980346</t>
  </si>
  <si>
    <t>QSFP EVAL TEST BOARD W/SMASFULL IPMC</t>
  </si>
  <si>
    <t>WM24087-ND</t>
  </si>
  <si>
    <t>Uni Mainz</t>
  </si>
  <si>
    <t>STROM_40A</t>
  </si>
  <si>
    <t>UNI0001</t>
  </si>
  <si>
    <t>XCVU9P-2FLGA2577E</t>
  </si>
  <si>
    <t>IC FPGA ULTRASCALE 9PFLGA2577</t>
  </si>
  <si>
    <t>REL_OMRON_G6E</t>
  </si>
  <si>
    <t>OMRON</t>
  </si>
  <si>
    <t>G6E-134P-ST-US-DC3</t>
  </si>
  <si>
    <t>Z2599-ND</t>
  </si>
  <si>
    <t>SAMTEC</t>
  </si>
  <si>
    <t xml:space="preserve">CONN HEADER 32POS 2MM VERT </t>
  </si>
  <si>
    <t>C196_1,C196_2,C196_3,C196_4,C196_5,C196_10,C196_11,C196_12,C196_13,C196_14,C196_19,C196_20,C196_21,C196_22,C198_1,C198_2,C198_3,C198_4,C198_5,C198_10,C198_11,C198_12,C198_13,C198_14,C198_19,C198_20,C198_21,C198_22,</t>
  </si>
  <si>
    <t>R40,R88,R89,R90,R91,R92,R93,R94,R95,R161,R162,R163,R294,R295,R309,R310,R347,R348,R360,R361,R122,R124,R133,R134,T34,Z1,Z2,Z3,Z4,Z5,Z6,Z7,Z8,Z9,Z10,Z11,Z12,Z13,Z14,Z15,Z16,Z17,Z18,Z19,Z20,Z21,Z22,Z23,Z24,Z25,Z26,Z27,Z28,Z29,Z30,Z31,Z32,Z33,Z35,Z36,R90_18,R90_23,R90_24,R90_74,R91_18,R91_23,R91_24,R91_74,R406_38,R407_38,</t>
  </si>
  <si>
    <t>R1_AVT1_U1_AVT1_U1,R1_AVT1_U1_AVT1_U2,R1_AVT1_U1_AVT1_U3,R1_AVT1_U1_AVT1_U4,R6_AVT1_U1_AVT1_U1,R6_AVT1_U1_AVT1_U2,R6_AVT1_U1_AVT1_U3,R6_AVT1_U1_AVT1_U4,R9_AVR1_U1,R9_AVR1_U2,R9_AVR1_U3,R9_AVR1_U4,R9_AVR2_U1,R9_AVR2_U2,R9_AVR2_U3,R9_AVR2_U4,R9_AVR3_U1,R9_AVR3_U2,R9_AVR3_U3,R9_AVR3_U4,R9_AVR4_U1,R9_AVR4_U2,R9_AVR4_U3,R9_AVR4_U4,R9_AVR5_U1,R9_AVR5_U2,R9_AVR5_U3,R9_AVR5_U4,R10_AVR1_U1,R10_AVR1_U2,R10_AVR1_U3,R10_AVR1_U4,R10_AVR2_U1,R10_AVR2_U2,R10_AVR2_U3,R10_AVR2_U4,R10_AVR3_U1,R10_AVR3_U2,R10_AVR3_U3,R10_AVR3_U4,R10_AVR4_U1,R10_AVR4_U2,R10_AVR4_U3,R10_AVR4_U4,R10_AVR5_U1,R10_AVR5_U2,R10_AVR5_U3,R10_AVR5_U4,</t>
  </si>
  <si>
    <t>R290,R304,R342,R355,</t>
  </si>
  <si>
    <t>R72,R73,R74,R75,</t>
  </si>
  <si>
    <t>R292,R293,R307,R345,R358,R2_40,R2_41,</t>
  </si>
  <si>
    <t>R84,R85,R86,R87,</t>
  </si>
  <si>
    <t>R60,R64,R65,R66,</t>
  </si>
  <si>
    <t>R291,R296,R297,R298,R299,R305,R306,R311,R312,R343,R344,R349,R350,R356,R357,R362,</t>
  </si>
  <si>
    <t>R229,R249,R269,R285,</t>
  </si>
  <si>
    <t>R3_63,R3_64,R3_67,R3_68,R3_69,R3_70,R3_71,R3_72,R3_73,R68,R69,</t>
  </si>
  <si>
    <t>R1_63,R1_64,R1_67,R1_68,R1_69,R1_70,R1_71,R1_72,R1_73,R1,R2,R3,R4,R27,R28,R29,R30,R31,R32,R33,R34,R37,R44,R77,R78,R118,R151,R154,R157,</t>
  </si>
  <si>
    <t>R217,R233,R257,R273,R289,R303,R341,R354,</t>
  </si>
  <si>
    <t>2,2K</t>
  </si>
  <si>
    <t>R353_32,R353_33,R353_34,R353_35,R353_39,</t>
  </si>
  <si>
    <t>R67,R129,R130,R1_52,R1_53,R1_54,R1_55,R1_56,R1_57,R1_58,R1_59,R1_60,R1_61,</t>
  </si>
  <si>
    <t>R2_52,R2_53,R2_54,R2_55,R2_56,R2_57,R2_58,R2_59,R2_60,R2_61,</t>
  </si>
  <si>
    <t>R0805_IPC</t>
  </si>
  <si>
    <t>R5,R6,R7,R8,R9,R10,R11,R12,R13,R14,R15,R16,R121,</t>
  </si>
  <si>
    <t>R351_32,R351_33,R351_34,R351_35,R351_39,</t>
  </si>
  <si>
    <t>R1_AVR1_U1,R1_AVR1_U2,R1_AVR1_U3,R1_AVR1_U4,R1_AVR2_U1,R1_AVR2_U2,R1_AVR2_U3,R1_AVR2_U4,R1_AVR3_U1,R1_AVR3_U2,R1_AVR3_U3,R1_AVR3_U4,R1_AVR4_U1,R1_AVR4_U2,R1_AVR4_U3,R1_AVR4_U4,R1_AVR5_U1,R1_AVR5_U2,R1_AVR5_U3,R1_AVR5_U4,R2_1,R2_2,R2_3,R2_4,R2_5,R2_10,R2_11,R2_12,R2_13,R2_14,R2_18,R2_19,R2_20,R2_21,R2_22,R2_23,R2_24,R2_74,R2_AVR1_U1,R2_AVR1_U2,R2_AVR1_U3,R2_AVR1_U4,R2_AVR2_U1,R2_AVR2_U2,R2_AVR2_U3,R2_AVR2_U4,R2_AVR3_U1,R2_AVR3_U2,R2_AVR3_U3,R2_AVR3_U4,R2_AVR4_U1,R2_AVR4_U2,R2_AVR4_U3,R2_AVR4_U4,R2_AVR5_U1,R2_AVR5_U2,R2_AVR5_U3,R2_AVR5_U4,R403_38,R79,R80,R204,R205,R206,R207,R208,R209,R210,R211,R216,R225,R228,R232,R241,R248,R256,R265,R268,R272,R281,R284,R4_AVT1_U1_AVT1_U1,R4_AVT1_U1_AVT1_U2,R4_AVT1_U1_AVT1_U3,R4_AVT1_U1_AVT1_U4,R5_AVT1_U1_AVT1_U1,R5_AVT1_U1_AVT1_U2,R5_AVT1_U1_AVT1_U3,R5_AVT1_U1_AVT1_U4,</t>
  </si>
  <si>
    <t>HIGH CURRENT PIN 40A IN HOUSE BUILD</t>
  </si>
  <si>
    <t>STROM_PIN</t>
  </si>
  <si>
    <t xml:space="preserve">CONN HEADER 50POS 2MM VERT </t>
  </si>
  <si>
    <t>SAMTEC SQT-125-01-F-D</t>
  </si>
  <si>
    <t>SQT-125-01-F-D</t>
  </si>
  <si>
    <t>WS-TSAV</t>
  </si>
  <si>
    <t>Würth</t>
  </si>
  <si>
    <t>434153017835</t>
  </si>
  <si>
    <t>732-10143-1-ND</t>
  </si>
  <si>
    <t>HIGH CURRENT PIN 100A POWERTWO</t>
  </si>
  <si>
    <t>WUERTH</t>
  </si>
  <si>
    <t>K93066</t>
  </si>
  <si>
    <t>R1_40,R1_41</t>
  </si>
  <si>
    <t>R62R38,R39</t>
  </si>
  <si>
    <t>R59,R61,R63</t>
  </si>
  <si>
    <t>R17,R19</t>
  </si>
  <si>
    <t>R1_1,R1_2,R1_3,R1_4,R1_5,R1_10,R1_11,R1_12,R1_13,R1_14,R1_18,R1_19,R1_20,R1_21,R1_22,R1_23,R1_24,R1_74,R352_32,R352_33,R352_34,R352_35,R352_39,R402_38,R408_38,R415_38,R41,R42,R43,R218,R234,R258,R274,R35,R36,R119,R120,R125,R126,R131,R132,R71,</t>
  </si>
  <si>
    <t>R221,R226,R222,,R237,R242,R238,,R261,R266,R262,,R277,R282,R278,R412_38,R413_38,R414_38,R409_38,R410_38,R411_38,R96,R97,R98,R99,R100,R101,R102,R103,R104,R105,R106,R107,R108,R109,R110,R111,R112,R113,R114,R115,R219,R220,R223,R227,R235,R236,R239,R243,R259,R260,R263,R267,R275,R276,R279,R283,R2_AVT1_U1_AVT1_U1,R2_AVT1_U1_AVT1_U2,R2_AVT1_U1_AVT1_U3,R2_AVT1_U1_AVT1_U4,R3_AVR1_U1,R3_AVR1_U2,R3_AVR1_U3,R3_AVR1_U4,R3_AVR2_U1,R3_AVR2_U2,R3_AVR2_U3,R3_AVR2_U4,R3_AVR3_U1,R3_AVR3_U2,R3_AVR3_U3,R3_AVR3_U4,R3_AVR4_U1,R3_AVR4_U2,R3_AVR4_U3,R3_AVR4_U4,R3_AVR5_U1,R3_AVR5_U2,R3_AVR5_U3,R3_AVR5_U4,R3_AVT1_U1_AVT1_U1,R3_AVT1_U1_AVT1_U2,R3_AVT1_U1_AVT1_U3,R3_AVT1_U1_AVT1_U4,R4_AVR1_U1,R4_AVR1_U2,R4_AVR1_U3,R4_AVR1_U4,R4_AVR2_U1,R4_AVR2_U2,R4_AVR2_U3,R4_AVR2_U4,R4_AVR3_U1,R4_AVR3_U2,R4_AVR3_U3,R4_AVR3_U4,R4_AVR4_U1,R4_AVR4_U2,R4_AVR4_U3,R4_AVR4_U4,R4_AVR5_U1,R4_AVR5_U2,R4_AVR5_U3,R4_AVR5_U4,R5_AVR1_U1,R5_AVR1_U2,R5_AVR1_U3,R5_AVR1_U4,R5_AVR2_U1,R5_AVR2_U2,R5_AVR2_U3,R5_AVR2_U4,R5_AVR3_U1,R5_AVR3_U2,R5_AVR3_U3,R5_AVR3_U4,R5_AVR4_U1,R5_AVR4_U2,R5_AVR4_U3,R5_AVR4_U4,R5_AVR5_U1,R5_AVR5_U2,R5_AVR5_U3,R5_AVR5_U4,R6_AVR1_U1,R6_AVR1_U2,R6_AVR1_U3,R6_AVR1_U4,R6_AVR2_U1,R6_AVR2_U2,R6_AVR2_U3,R6_AVR2_U4,R6_AVR3_U1,R6_AVR3_U2,R6_AVR3_U3,R6_AVR3_U4,R6_AVR4_U1,R6_AVR4_U2,R6_AVR4_U3,R6_AVR4_U4,R6_AVR5_U1,R6_AVR5_U2,R6_AVR5_U3,R6_AVR5_U4,R7_AVR1_U1,R7_AVR1_U2,R7_AVR1_U3,R7_AVR1_U4,R7_AVR2_U1,R7_AVR2_U2,R7_AVR2_U3,R7_AVR2_U4,R7_AVR3_U1,R7_AVR3_U2,R7_AVR3_U3,R7_AVR3_U4,R7_AVR4_U1,R7_AVR4_U2,R7_AVR4_U3,R7_AVR4_U4,R7_AVR5_U1,R7_AVR5_U2,R7_AVR5_U3,R7_AVR5_U4,R7_AVT1_U1_AVT1_U1,R7_AVT1_U1_AVT1_U2,R7_AVT1_U1_AVT1_U3,R7_AVT1_U1_AVT1_U4,R8_AVR1_U1,R8_AVR1_U2,R8_AVR1_U3,R8_AVR1_U4,R8_AVR2_U1,R8_AVR2_U2,R8_AVR2_U3,R8_AVR2_U4,R8_AVR3_U1,R8_AVR3_U2,R8_AVR3_U3,R8_AVR3_U4,R8_AVR4_U1,R8_AVR4_U2,R8_AVR4_U3,R8_AVR4_U4,R8_AVR5_U1,R8_AVR5_U2,R8_AVR5_U3,R8_AVR5_U4,R8_AVT1_U1_AVT1_U1,R8_AVT1_U1_AVT1_U2,R8_AVT1_U1_AVT1_U3,R8_AVT1_U1_AVT1_U4,R9_AVT1_U1_AVT1_U1,R9_AVT1_U1_AVT1_U2,R9_AVT1_U1_AVT1_U3,R9_AVT1_U1_AVT1_U4,R10_AVT1_U1_AVT1_U1,R10_AVT1_U1_AVT1_U2,R10_AVT1_U1_AVT1_U3,R10_AVT1_U1_AVT1_U4,R88_1,R88_2,R88_3,R88_4,R88_5,R88_10,R88_11,R88_12,R88_13,R88_14,R88_18,R88_19,R88_20,R88_21,R88_22,R88_23,R88_24,R88_74,R89_1,R89_2,R89_3,R89_4,R89_5,R89_10,R89_11,R89_12,R89_13,R89_14,R89_18,R89_19,R89_20,R89_21,R89_22,R89_23,R89_24,R89_74,R90_1,R90_2,R90_3,R90_4,R90_5,R90_10,R90_11,R90_12,R90_13,R90_14,R90_19,R90_20,R90_21,R90_22,R91_1,R91_2,R91_3,R91_4,R91_5,R91_10,R91_11,R91_12,R91_13,R91_14,R91_19,R91_20,R91_21,R91_22,R404_38,R405_38,R70,R214,R230,R254,R270,</t>
  </si>
  <si>
    <t>R2_63,R2_64,R2_67,R2_68,R2_69,R2_70,R2_71,R2_72,R2_73,R4_63,R4_64,R4_67,R4_68,R4_69,R4_70,R4_71,R4_72,R4_73,R76,R81,R117,R224,R240,R264,R280,R215,R231,R255,R271,</t>
  </si>
  <si>
    <t>100NF/100V</t>
  </si>
  <si>
    <t>6092873-ND</t>
  </si>
  <si>
    <t>55701-001LF</t>
  </si>
  <si>
    <t>Bestellt</t>
  </si>
  <si>
    <t>vorrätig bei ProDesign</t>
  </si>
  <si>
    <t>vorrätig Mainz</t>
  </si>
  <si>
    <t>576-1391-ND</t>
  </si>
  <si>
    <t>wird Angefertigt</t>
  </si>
  <si>
    <t>296-19094-1-ND</t>
  </si>
  <si>
    <t>COSTS</t>
  </si>
  <si>
    <t>COUNT 10 BOARD</t>
  </si>
  <si>
    <t>COSTS 10</t>
  </si>
  <si>
    <t>COUNT10</t>
  </si>
  <si>
    <t>COUNTS 10</t>
  </si>
  <si>
    <t>COUNT 10</t>
  </si>
  <si>
    <t>122-1400-ND</t>
  </si>
  <si>
    <t>MAINZ</t>
  </si>
  <si>
    <t>500D</t>
  </si>
  <si>
    <t>CAP CER 100nF/16V 0402 X7R 10%</t>
  </si>
  <si>
    <t>Samsung</t>
  </si>
  <si>
    <t>CL05B104KO5NNNC</t>
  </si>
  <si>
    <t>1276-1001-2-ND</t>
  </si>
  <si>
    <t>10000D</t>
  </si>
  <si>
    <t>nicht Lieferbar</t>
  </si>
  <si>
    <t>500Bü</t>
  </si>
  <si>
    <t>2500M</t>
  </si>
  <si>
    <t>6000Bü</t>
  </si>
  <si>
    <t>2000Bü</t>
  </si>
  <si>
    <t>100D</t>
  </si>
  <si>
    <t>2000D</t>
  </si>
  <si>
    <t>C1206C476M9PACTU</t>
  </si>
  <si>
    <t>399-4695-2-ND</t>
  </si>
  <si>
    <t>Nichicon</t>
  </si>
  <si>
    <t>UUG1J331MNQ6MS</t>
  </si>
  <si>
    <t>493-7427-1-ND</t>
  </si>
  <si>
    <t>20D</t>
  </si>
  <si>
    <t>250D</t>
  </si>
  <si>
    <t>T530D687M2R5ATE006</t>
  </si>
  <si>
    <t>399-10374-6-ND</t>
  </si>
  <si>
    <t>CAP TANT POLY 680UF 2.5V 2917</t>
  </si>
  <si>
    <t>680UF/2.5V</t>
  </si>
  <si>
    <t>COSTS1</t>
  </si>
  <si>
    <t>10UF/100V</t>
  </si>
  <si>
    <t>250M</t>
  </si>
  <si>
    <t>12D</t>
  </si>
  <si>
    <t>25D</t>
  </si>
  <si>
    <t xml:space="preserve">  IC REG LINEAR 1.8V 3A 16MLF </t>
  </si>
  <si>
    <t xml:space="preserve">MIC68400-1.8YML-TR </t>
  </si>
  <si>
    <t>MAX9644EUK+TCT-ND</t>
  </si>
  <si>
    <t>2500D</t>
  </si>
  <si>
    <t>1000M</t>
  </si>
  <si>
    <t>50D</t>
  </si>
  <si>
    <t>1000D</t>
  </si>
  <si>
    <t>100RS</t>
  </si>
  <si>
    <t>20RS</t>
  </si>
  <si>
    <t>CGA9N3X7S2A106M230KE</t>
  </si>
  <si>
    <t>445-7995-1-ND</t>
  </si>
  <si>
    <t>150D</t>
  </si>
  <si>
    <t>CC0402KRX5R5BB224</t>
  </si>
  <si>
    <t>311-1681-2-ND</t>
  </si>
  <si>
    <t>24D</t>
  </si>
  <si>
    <t>GRM31CR60J107ME39L</t>
  </si>
  <si>
    <t>490-4539-2-ND</t>
  </si>
  <si>
    <t>710-885012105004</t>
  </si>
  <si>
    <t>C1206C102KGRACTU</t>
  </si>
  <si>
    <t>399-4819-6-ND</t>
  </si>
  <si>
    <t>QBVW033A0B41-HZ</t>
  </si>
  <si>
    <t>PIM400KZ</t>
  </si>
  <si>
    <t>11M</t>
  </si>
  <si>
    <t>LED RED 0402 SMD</t>
  </si>
  <si>
    <t xml:space="preserve">  IC OPAMP CURR SENSE 100KHZ 6DFN </t>
  </si>
  <si>
    <t>LT6105CDCB#TRPBF</t>
  </si>
  <si>
    <t>LINEAR</t>
  </si>
  <si>
    <t>DFN_6_DCB</t>
  </si>
  <si>
    <t>LT6105CDCB</t>
  </si>
  <si>
    <t>IC SILICON SERIAL NUMBER SOT-23</t>
  </si>
  <si>
    <t xml:space="preserve">DS2411 </t>
  </si>
  <si>
    <t xml:space="preserve">DS2411R+T&amp;R </t>
  </si>
  <si>
    <t>SOT23</t>
  </si>
  <si>
    <t>OSC PROG LVPECL 2.5V EN/DS SMD</t>
  </si>
  <si>
    <t xml:space="preserve">  591EB-ADG 40,0787MHz</t>
  </si>
  <si>
    <t>SiliconLabs</t>
  </si>
  <si>
    <t xml:space="preserve">  591EB-ADG </t>
  </si>
  <si>
    <t>SI591</t>
  </si>
  <si>
    <t xml:space="preserve">591EB-ADG-ND </t>
  </si>
  <si>
    <t>120D</t>
  </si>
  <si>
    <t>17D</t>
  </si>
  <si>
    <t>35D</t>
  </si>
  <si>
    <t>AVX</t>
  </si>
  <si>
    <t>1206GC102KAT1A</t>
  </si>
  <si>
    <t>478-2956-1-ND</t>
  </si>
  <si>
    <t>CAP CER 10nF/16V 0402 X5R 10%</t>
  </si>
  <si>
    <t>02016D104KAT2A</t>
  </si>
  <si>
    <t xml:space="preserve">478-5266-2-ND </t>
  </si>
  <si>
    <t>CAP CER 100nF/10V 0402 X7R 10%</t>
  </si>
  <si>
    <t>C1005X7R1A104K050BB</t>
  </si>
  <si>
    <t xml:space="preserve">80-C0402C104M8P </t>
  </si>
  <si>
    <t>CAP CER 220nF/6,3V 0402 X6S 10%</t>
  </si>
  <si>
    <t xml:space="preserve">CGA2B3X7R0J224M050BB </t>
  </si>
  <si>
    <t>445-12285-6-ND</t>
  </si>
  <si>
    <t>CAP CER 220nF/100V 1206 X7R 10%</t>
  </si>
  <si>
    <t>C1206X224K1RAC7800</t>
  </si>
  <si>
    <t>399-13214-6D</t>
  </si>
  <si>
    <t>GRM155R60J474KE19D</t>
  </si>
  <si>
    <t>81-GRM155R60J474KE9D</t>
  </si>
  <si>
    <t xml:space="preserve">CGB2A1JB1C105K033BC </t>
  </si>
  <si>
    <t xml:space="preserve">810-CGB2A1JB1C105K0C </t>
  </si>
  <si>
    <t>4,7UF</t>
  </si>
  <si>
    <t>TaiyoYuden</t>
  </si>
  <si>
    <t xml:space="preserve">JMK105BBJ475MV-F </t>
  </si>
  <si>
    <t xml:space="preserve">  587-2787-1-ND</t>
  </si>
  <si>
    <t xml:space="preserve">GRJ155R60J106ME11D </t>
  </si>
  <si>
    <t xml:space="preserve">81-GRJ155R60J106ME1D </t>
  </si>
  <si>
    <t>C5750X7S2A106K230KB</t>
  </si>
  <si>
    <t>445-6838-1-ND</t>
  </si>
  <si>
    <t>CAP CER 47UF 6.3V X5R1206</t>
  </si>
  <si>
    <t xml:space="preserve">C1206C476M9PACTU </t>
  </si>
  <si>
    <t xml:space="preserve">399-4695-6-ND </t>
  </si>
  <si>
    <t>GRM31CR60J107ME39K</t>
  </si>
  <si>
    <t>490-7217-6-ND</t>
  </si>
  <si>
    <t>United Chemi</t>
  </si>
  <si>
    <t>EMVA630ARA331MKG5S</t>
  </si>
  <si>
    <t>445-13408-1-ND</t>
  </si>
  <si>
    <t>CAP TANT POLY 680UF 4V 2917</t>
  </si>
  <si>
    <t>680UF/4V</t>
  </si>
  <si>
    <t>T530Y687M004ATE005</t>
  </si>
  <si>
    <t>80-T530Y687M4ATE5</t>
  </si>
  <si>
    <t>GESAMT</t>
  </si>
  <si>
    <t>6M</t>
  </si>
  <si>
    <t>COUNT 5</t>
  </si>
  <si>
    <t>50M</t>
  </si>
  <si>
    <t>ProDesign</t>
  </si>
  <si>
    <t xml:space="preserve">  CONN HEADER 2 POS 2.54 </t>
  </si>
  <si>
    <t xml:space="preserve">CONN HEADER 14POS 2MM 180 </t>
  </si>
  <si>
    <t xml:space="preserve">CONN HEADER 14POS 2MM R/A  90 </t>
  </si>
  <si>
    <t>CONN HEADER 6 POL 254mm</t>
  </si>
  <si>
    <t>COMATEL_6POL</t>
  </si>
  <si>
    <t>CONN HEADER 2 POL 254mm</t>
  </si>
  <si>
    <t>COMATEL_2POL</t>
  </si>
  <si>
    <t>HARWINx</t>
  </si>
  <si>
    <t xml:space="preserve">CONN UMC RCPT STR 50 OHM SMD </t>
  </si>
  <si>
    <t>RSP-122811-01</t>
  </si>
  <si>
    <t>HRS_UFL-R-SMT-110</t>
  </si>
  <si>
    <t xml:space="preserve">CONN HEADER 120POS 0.5MM SMT </t>
  </si>
  <si>
    <t>QTH_120</t>
  </si>
  <si>
    <t>QTH-060-09-X-D-A</t>
  </si>
  <si>
    <t>CONN HEADER 2x4 POL 254mm</t>
  </si>
  <si>
    <t>PMBUS_JUMPER</t>
  </si>
  <si>
    <t>732-5296-ND</t>
  </si>
  <si>
    <t>RND STANDOFF M2.5X0.45 STEEL 1MM</t>
  </si>
  <si>
    <t>9774010151R</t>
  </si>
  <si>
    <t>Steel Spacer M2.5</t>
  </si>
  <si>
    <t>COUNT5</t>
  </si>
  <si>
    <t>200F</t>
  </si>
  <si>
    <t>100F</t>
  </si>
  <si>
    <t>400M</t>
  </si>
  <si>
    <t>30F</t>
  </si>
  <si>
    <t>10SAM</t>
  </si>
  <si>
    <t>100WÜ</t>
  </si>
  <si>
    <t>17RS</t>
  </si>
  <si>
    <t>150M</t>
  </si>
  <si>
    <t>100Wü</t>
  </si>
  <si>
    <t>30A</t>
  </si>
  <si>
    <t>F456-30A</t>
  </si>
  <si>
    <t>Gesamt</t>
  </si>
  <si>
    <t>COUNTS 5</t>
  </si>
  <si>
    <t>20SAM</t>
  </si>
  <si>
    <t>MTMM-116-04-L-D-126</t>
  </si>
  <si>
    <t>30SAM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</si>
</sst>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3" borderId="10" xfId="0" applyFill="1" applyBorder="1"/>
    <xf numFmtId="0" fontId="0" fillId="34" borderId="0" xfId="0" applyFill="1"/>
    <xf numFmtId="0" fontId="18" fillId="0" borderId="0" xfId="0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16" fillId="0" borderId="10" xfId="0" applyFont="1" applyBorder="1" applyAlignment="1">
      <alignment horizontal="center" vertical="top"/>
    </xf>
    <xf numFmtId="0" fontId="0" fillId="0" borderId="11" xfId="0" applyFill="1" applyBorder="1"/>
    <xf numFmtId="0" fontId="0" fillId="0" borderId="12" xfId="0" applyBorder="1"/>
    <xf numFmtId="0" fontId="0" fillId="33" borderId="11" xfId="0" applyFill="1" applyBorder="1"/>
    <xf numFmtId="0" fontId="0" fillId="35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36" borderId="10" xfId="0" applyFill="1" applyBorder="1"/>
    <xf numFmtId="0" fontId="0" fillId="36" borderId="0" xfId="0" applyFill="1" applyAlignment="1">
      <alignment horizontal="center"/>
    </xf>
    <xf numFmtId="0" fontId="0" fillId="37" borderId="10" xfId="0" applyFill="1" applyBorder="1"/>
    <xf numFmtId="0" fontId="0" fillId="37" borderId="0" xfId="0" applyFill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2" fontId="0" fillId="0" borderId="12" xfId="0" applyNumberForma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right"/>
    </xf>
    <xf numFmtId="0" fontId="0" fillId="36" borderId="15" xfId="0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0" fontId="0" fillId="35" borderId="10" xfId="0" applyNumberFormat="1" applyFill="1" applyBorder="1" applyAlignment="1">
      <alignment horizontal="right"/>
    </xf>
    <xf numFmtId="0" fontId="0" fillId="36" borderId="10" xfId="0" applyFill="1" applyBorder="1" applyAlignment="1">
      <alignment horizontal="right"/>
    </xf>
    <xf numFmtId="0" fontId="0" fillId="36" borderId="10" xfId="0" applyNumberFormat="1" applyFill="1" applyBorder="1" applyAlignment="1">
      <alignment horizontal="right"/>
    </xf>
    <xf numFmtId="0" fontId="0" fillId="36" borderId="0" xfId="0" applyFill="1" applyAlignment="1">
      <alignment horizontal="right"/>
    </xf>
    <xf numFmtId="0" fontId="0" fillId="36" borderId="10" xfId="0" applyFont="1" applyFill="1" applyBorder="1" applyAlignment="1">
      <alignment horizontal="right"/>
    </xf>
    <xf numFmtId="0" fontId="16" fillId="0" borderId="11" xfId="0" applyFont="1" applyBorder="1" applyAlignment="1">
      <alignment horizontal="right" vertical="top" wrapText="1"/>
    </xf>
    <xf numFmtId="0" fontId="16" fillId="0" borderId="11" xfId="0" applyFont="1" applyFill="1" applyBorder="1" applyAlignment="1">
      <alignment horizontal="right" vertical="top" wrapText="1"/>
    </xf>
    <xf numFmtId="0" fontId="0" fillId="35" borderId="0" xfId="0" applyFill="1" applyAlignment="1">
      <alignment horizontal="right"/>
    </xf>
    <xf numFmtId="0" fontId="0" fillId="36" borderId="1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7" borderId="0" xfId="0" applyFill="1" applyAlignment="1">
      <alignment horizontal="right"/>
    </xf>
    <xf numFmtId="0" fontId="16" fillId="0" borderId="0" xfId="0" applyFont="1" applyAlignment="1">
      <alignment horizontal="center"/>
    </xf>
    <xf numFmtId="0" fontId="0" fillId="0" borderId="10" xfId="0" applyNumberFormat="1" applyFill="1" applyBorder="1" applyAlignment="1">
      <alignment horizontal="right"/>
    </xf>
    <xf numFmtId="0" fontId="0" fillId="38" borderId="10" xfId="0" applyFill="1" applyBorder="1"/>
    <xf numFmtId="0" fontId="0" fillId="38" borderId="10" xfId="0" applyFill="1" applyBorder="1" applyAlignment="1">
      <alignment horizontal="right"/>
    </xf>
    <xf numFmtId="0" fontId="0" fillId="38" borderId="10" xfId="0" applyFill="1" applyBorder="1" applyAlignment="1">
      <alignment horizontal="center"/>
    </xf>
    <xf numFmtId="2" fontId="0" fillId="38" borderId="12" xfId="0" applyNumberFormat="1" applyFill="1" applyBorder="1" applyAlignment="1">
      <alignment horizontal="center"/>
    </xf>
    <xf numFmtId="0" fontId="0" fillId="38" borderId="10" xfId="0" applyNumberFormat="1" applyFill="1" applyBorder="1" applyAlignment="1">
      <alignment horizontal="right"/>
    </xf>
    <xf numFmtId="0" fontId="0" fillId="38" borderId="0" xfId="0" applyFill="1" applyAlignment="1">
      <alignment horizontal="right"/>
    </xf>
    <xf numFmtId="0" fontId="0" fillId="33" borderId="10" xfId="0" applyFill="1" applyBorder="1" applyAlignment="1">
      <alignment horizontal="right"/>
    </xf>
    <xf numFmtId="0" fontId="0" fillId="33" borderId="10" xfId="0" applyNumberFormat="1" applyFill="1" applyBorder="1" applyAlignment="1">
      <alignment horizontal="right"/>
    </xf>
    <xf numFmtId="0" fontId="0" fillId="38" borderId="10" xfId="0" applyFont="1" applyFill="1" applyBorder="1" applyAlignment="1">
      <alignment horizontal="right"/>
    </xf>
    <xf numFmtId="0" fontId="22" fillId="36" borderId="10" xfId="0" applyFont="1" applyFill="1" applyBorder="1" applyAlignment="1">
      <alignment horizontal="right"/>
    </xf>
    <xf numFmtId="0" fontId="11" fillId="36" borderId="10" xfId="11" applyFill="1" applyBorder="1" applyAlignment="1">
      <alignment horizontal="right"/>
    </xf>
    <xf numFmtId="0" fontId="24" fillId="36" borderId="10" xfId="11" applyFont="1" applyFill="1" applyBorder="1" applyAlignment="1">
      <alignment horizontal="right"/>
    </xf>
    <xf numFmtId="0" fontId="1" fillId="36" borderId="10" xfId="11" applyFont="1" applyFill="1" applyBorder="1" applyAlignment="1">
      <alignment horizontal="right"/>
    </xf>
    <xf numFmtId="0" fontId="0" fillId="36" borderId="10" xfId="0" applyFill="1" applyBorder="1" applyAlignment="1">
      <alignment horizontal="right" wrapText="1"/>
    </xf>
    <xf numFmtId="0" fontId="22" fillId="36" borderId="10" xfId="0" applyFont="1" applyFill="1" applyBorder="1" applyAlignment="1">
      <alignment horizontal="right" wrapText="1"/>
    </xf>
    <xf numFmtId="0" fontId="1" fillId="36" borderId="10" xfId="11" applyFont="1" applyFill="1" applyBorder="1" applyAlignment="1">
      <alignment horizontal="right" wrapText="1"/>
    </xf>
    <xf numFmtId="0" fontId="23" fillId="36" borderId="10" xfId="42" applyFont="1" applyFill="1" applyBorder="1" applyAlignment="1">
      <alignment horizontal="right"/>
    </xf>
    <xf numFmtId="0" fontId="25" fillId="36" borderId="10" xfId="0" applyFont="1" applyFill="1" applyBorder="1" applyAlignment="1">
      <alignment horizontal="right"/>
    </xf>
    <xf numFmtId="0" fontId="18" fillId="0" borderId="0" xfId="0" applyFont="1" applyBorder="1" applyAlignment="1">
      <alignment horizontal="right" vertical="top"/>
    </xf>
    <xf numFmtId="0" fontId="16" fillId="0" borderId="10" xfId="0" applyFont="1" applyFill="1" applyBorder="1" applyAlignment="1">
      <alignment horizontal="right" vertical="top"/>
    </xf>
    <xf numFmtId="0" fontId="16" fillId="0" borderId="10" xfId="0" applyFont="1" applyBorder="1" applyAlignment="1">
      <alignment horizontal="right" vertical="top" wrapText="1"/>
    </xf>
    <xf numFmtId="0" fontId="16" fillId="0" borderId="10" xfId="0" applyFont="1" applyFill="1" applyBorder="1" applyAlignment="1">
      <alignment horizontal="right" vertical="top" wrapText="1"/>
    </xf>
    <xf numFmtId="0" fontId="16" fillId="0" borderId="10" xfId="0" applyNumberFormat="1" applyFont="1" applyFill="1" applyBorder="1" applyAlignment="1">
      <alignment horizontal="right" vertical="top" wrapText="1"/>
    </xf>
    <xf numFmtId="0" fontId="16" fillId="0" borderId="12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0" xfId="0" applyBorder="1" applyAlignment="1">
      <alignment horizontal="right"/>
    </xf>
    <xf numFmtId="0" fontId="20" fillId="0" borderId="10" xfId="0" applyFont="1" applyBorder="1" applyAlignment="1">
      <alignment horizontal="right" vertical="top" wrapText="1"/>
    </xf>
    <xf numFmtId="0" fontId="1" fillId="36" borderId="10" xfId="11" applyNumberFormat="1" applyFont="1" applyFill="1" applyBorder="1" applyAlignment="1">
      <alignment horizontal="right"/>
    </xf>
    <xf numFmtId="2" fontId="1" fillId="36" borderId="12" xfId="11" applyNumberFormat="1" applyFont="1" applyFill="1" applyBorder="1" applyAlignment="1">
      <alignment horizontal="right"/>
    </xf>
    <xf numFmtId="0" fontId="0" fillId="36" borderId="10" xfId="11" applyFont="1" applyFill="1" applyBorder="1" applyAlignment="1">
      <alignment horizontal="right"/>
    </xf>
    <xf numFmtId="0" fontId="0" fillId="36" borderId="10" xfId="0" applyNumberFormat="1" applyFont="1" applyFill="1" applyBorder="1" applyAlignment="1">
      <alignment horizontal="right"/>
    </xf>
    <xf numFmtId="3" fontId="0" fillId="36" borderId="1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right"/>
    </xf>
    <xf numFmtId="0" fontId="0" fillId="33" borderId="0" xfId="0" applyFill="1" applyAlignment="1">
      <alignment horizontal="right"/>
    </xf>
    <xf numFmtId="0" fontId="0" fillId="38" borderId="0" xfId="0" applyFill="1"/>
    <xf numFmtId="0" fontId="0" fillId="38" borderId="0" xfId="0" applyFont="1" applyFill="1"/>
    <xf numFmtId="0" fontId="0" fillId="38" borderId="10" xfId="0" applyFont="1" applyFill="1" applyBorder="1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" fontId="0" fillId="38" borderId="12" xfId="0" applyNumberFormat="1" applyFill="1" applyBorder="1" applyAlignment="1">
      <alignment horizontal="center"/>
    </xf>
    <xf numFmtId="2" fontId="0" fillId="38" borderId="18" xfId="0" applyNumberFormat="1" applyFill="1" applyBorder="1" applyAlignment="1">
      <alignment horizontal="center"/>
    </xf>
    <xf numFmtId="0" fontId="22" fillId="33" borderId="10" xfId="0" applyFont="1" applyFill="1" applyBorder="1" applyAlignment="1">
      <alignment horizontal="right"/>
    </xf>
    <xf numFmtId="0" fontId="24" fillId="33" borderId="10" xfId="11" applyFont="1" applyFill="1" applyBorder="1" applyAlignment="1">
      <alignment horizontal="right"/>
    </xf>
    <xf numFmtId="0" fontId="0" fillId="33" borderId="1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 wrapText="1"/>
    </xf>
    <xf numFmtId="0" fontId="0" fillId="36" borderId="0" xfId="0" applyFill="1"/>
    <xf numFmtId="0" fontId="0" fillId="39" borderId="0" xfId="0" applyFill="1" applyAlignment="1">
      <alignment horizontal="right"/>
    </xf>
    <xf numFmtId="0" fontId="0" fillId="39" borderId="10" xfId="0" applyFill="1" applyBorder="1" applyAlignment="1">
      <alignment horizontal="right"/>
    </xf>
    <xf numFmtId="0" fontId="22" fillId="39" borderId="10" xfId="0" applyFont="1" applyFill="1" applyBorder="1" applyAlignment="1">
      <alignment horizontal="right"/>
    </xf>
    <xf numFmtId="0" fontId="1" fillId="39" borderId="10" xfId="11" applyFont="1" applyFill="1" applyBorder="1" applyAlignment="1">
      <alignment horizontal="right"/>
    </xf>
    <xf numFmtId="0" fontId="11" fillId="39" borderId="10" xfId="11" applyFill="1" applyBorder="1" applyAlignment="1">
      <alignment horizontal="right"/>
    </xf>
    <xf numFmtId="0" fontId="24" fillId="39" borderId="10" xfId="11" applyFont="1" applyFill="1" applyBorder="1" applyAlignment="1">
      <alignment horizontal="right"/>
    </xf>
    <xf numFmtId="0" fontId="1" fillId="39" borderId="10" xfId="11" applyNumberFormat="1" applyFont="1" applyFill="1" applyBorder="1" applyAlignment="1">
      <alignment horizontal="right"/>
    </xf>
    <xf numFmtId="2" fontId="1" fillId="39" borderId="12" xfId="11" applyNumberFormat="1" applyFont="1" applyFill="1" applyBorder="1" applyAlignment="1">
      <alignment horizontal="right"/>
    </xf>
    <xf numFmtId="0" fontId="0" fillId="39" borderId="10" xfId="0" applyFill="1" applyBorder="1" applyAlignment="1">
      <alignment horizontal="right" wrapText="1"/>
    </xf>
    <xf numFmtId="0" fontId="22" fillId="39" borderId="10" xfId="0" applyFont="1" applyFill="1" applyBorder="1" applyAlignment="1">
      <alignment horizontal="right" wrapText="1"/>
    </xf>
    <xf numFmtId="0" fontId="1" fillId="39" borderId="10" xfId="11" applyNumberFormat="1" applyFont="1" applyFill="1" applyBorder="1" applyAlignment="1">
      <alignment horizontal="right" wrapText="1"/>
    </xf>
    <xf numFmtId="0" fontId="0" fillId="39" borderId="10" xfId="0" applyNumberFormat="1" applyFont="1" applyFill="1" applyBorder="1" applyAlignment="1">
      <alignment horizontal="right"/>
    </xf>
    <xf numFmtId="0" fontId="0" fillId="39" borderId="10" xfId="0" applyFont="1" applyFill="1" applyBorder="1" applyAlignment="1">
      <alignment horizontal="right"/>
    </xf>
    <xf numFmtId="0" fontId="21" fillId="39" borderId="10" xfId="0" applyFont="1" applyFill="1" applyBorder="1" applyAlignment="1">
      <alignment horizontal="right"/>
    </xf>
    <xf numFmtId="0" fontId="0" fillId="39" borderId="12" xfId="0" applyFont="1" applyFill="1" applyBorder="1" applyAlignment="1">
      <alignment horizontal="right"/>
    </xf>
    <xf numFmtId="0" fontId="0" fillId="39" borderId="10" xfId="0" applyNumberFormat="1" applyFill="1" applyBorder="1" applyAlignment="1">
      <alignment horizontal="right"/>
    </xf>
    <xf numFmtId="1" fontId="0" fillId="36" borderId="10" xfId="0" applyNumberFormat="1" applyFill="1" applyBorder="1" applyAlignment="1">
      <alignment horizontal="right"/>
    </xf>
    <xf numFmtId="0" fontId="0" fillId="40" borderId="10" xfId="0" applyFill="1" applyBorder="1"/>
    <xf numFmtId="0" fontId="0" fillId="40" borderId="10" xfId="0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 vertical="top" wrapText="1"/>
    </xf>
    <xf numFmtId="2" fontId="0" fillId="36" borderId="10" xfId="0" applyNumberFormat="1" applyFill="1" applyBorder="1" applyAlignment="1">
      <alignment horizontal="right"/>
    </xf>
    <xf numFmtId="1" fontId="0" fillId="35" borderId="10" xfId="0" applyNumberFormat="1" applyFill="1" applyBorder="1" applyAlignment="1">
      <alignment horizontal="right"/>
    </xf>
    <xf numFmtId="2" fontId="0" fillId="35" borderId="10" xfId="0" applyNumberForma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1" fontId="0" fillId="36" borderId="0" xfId="0" applyNumberFormat="1" applyFill="1" applyAlignment="1">
      <alignment horizontal="right"/>
    </xf>
    <xf numFmtId="1" fontId="0" fillId="0" borderId="1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16" fillId="0" borderId="17" xfId="0" applyNumberFormat="1" applyFont="1" applyFill="1" applyBorder="1" applyAlignment="1">
      <alignment horizontal="right" vertical="top" wrapText="1"/>
    </xf>
    <xf numFmtId="1" fontId="0" fillId="39" borderId="10" xfId="0" applyNumberFormat="1" applyFill="1" applyBorder="1" applyAlignment="1">
      <alignment horizontal="right"/>
    </xf>
    <xf numFmtId="1" fontId="0" fillId="33" borderId="10" xfId="0" applyNumberFormat="1" applyFill="1" applyBorder="1" applyAlignment="1">
      <alignment horizontal="right"/>
    </xf>
    <xf numFmtId="2" fontId="0" fillId="33" borderId="10" xfId="0" applyNumberFormat="1" applyFill="1" applyBorder="1" applyAlignment="1">
      <alignment horizontal="right"/>
    </xf>
    <xf numFmtId="1" fontId="0" fillId="38" borderId="10" xfId="0" applyNumberFormat="1" applyFill="1" applyBorder="1" applyAlignment="1">
      <alignment horizontal="right"/>
    </xf>
    <xf numFmtId="2" fontId="0" fillId="38" borderId="10" xfId="0" applyNumberFormat="1" applyFill="1" applyBorder="1" applyAlignment="1">
      <alignment horizontal="right"/>
    </xf>
    <xf numFmtId="0" fontId="0" fillId="36" borderId="10" xfId="0" applyFont="1" applyFill="1" applyBorder="1" applyAlignment="1">
      <alignment horizontal="right" vertical="center"/>
    </xf>
    <xf numFmtId="49" fontId="0" fillId="36" borderId="10" xfId="0" applyNumberFormat="1" applyFill="1" applyBorder="1" applyAlignment="1">
      <alignment horizontal="right"/>
    </xf>
    <xf numFmtId="0" fontId="16" fillId="0" borderId="11" xfId="0" applyFont="1" applyFill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0" fillId="35" borderId="10" xfId="0" applyFont="1" applyFill="1" applyBorder="1" applyAlignment="1">
      <alignment horizontal="right" vertical="center"/>
    </xf>
    <xf numFmtId="49" fontId="0" fillId="35" borderId="10" xfId="0" applyNumberFormat="1" applyFill="1" applyBorder="1" applyAlignment="1">
      <alignment horizontal="right"/>
    </xf>
    <xf numFmtId="0" fontId="0" fillId="39" borderId="12" xfId="0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8" fillId="0" borderId="15" xfId="0" applyFont="1" applyBorder="1" applyAlignment="1">
      <alignment horizontal="right" vertical="top"/>
    </xf>
    <xf numFmtId="0" fontId="18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vertical="top"/>
    </xf>
    <xf numFmtId="0" fontId="18" fillId="0" borderId="10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0" fillId="36" borderId="16" xfId="0" applyFont="1" applyFill="1" applyBorder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user.de/Search/ProductDetail.aspx?R=MAL215099913E3virtualkey59420000virtualkey594-MAL215099913E3" TargetMode="External"/><Relationship Id="rId2" Type="http://schemas.openxmlformats.org/officeDocument/2006/relationships/hyperlink" Target="http://www.digikey.de/scripts/DkSearch/dksus.dll?Detail&amp;itemSeq=192826729&amp;uq=635944126621324225" TargetMode="External"/><Relationship Id="rId1" Type="http://schemas.openxmlformats.org/officeDocument/2006/relationships/hyperlink" Target="http://www.mouser.de/Search/ProductDetail.aspx?R=MAL215099913E3virtualkey59420000virtualkey594-MAL215099913E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gikey.de/scripts/DkSearch/dksus.dll?Detail&amp;itemSeq=192826729&amp;uq=6359441266213242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2339"/>
  <sheetViews>
    <sheetView topLeftCell="A7" zoomScaleNormal="100" workbookViewId="0">
      <selection activeCell="Q30" sqref="Q30"/>
    </sheetView>
  </sheetViews>
  <sheetFormatPr baseColWidth="10" defaultRowHeight="18.75" x14ac:dyDescent="0.3"/>
  <cols>
    <col min="1" max="1" width="3.42578125" style="93" bestFit="1" customWidth="1"/>
    <col min="2" max="2" width="13.85546875" style="65" bestFit="1" customWidth="1"/>
    <col min="3" max="3" width="40.28515625" style="65" bestFit="1" customWidth="1"/>
    <col min="4" max="4" width="20.7109375" style="65" bestFit="1" customWidth="1"/>
    <col min="5" max="5" width="16.85546875" style="65" customWidth="1"/>
    <col min="6" max="6" width="29" style="94" customWidth="1"/>
    <col min="7" max="7" width="12.7109375" style="65" bestFit="1" customWidth="1"/>
    <col min="8" max="8" width="22.42578125" style="65" bestFit="1" customWidth="1"/>
    <col min="9" max="9" width="9.42578125" style="65" customWidth="1"/>
    <col min="10" max="10" width="0" style="65" hidden="1" customWidth="1"/>
    <col min="11" max="11" width="11.42578125" style="65"/>
    <col min="12" max="12" width="10.85546875" style="95"/>
    <col min="13" max="13" width="12.5703125" style="65" bestFit="1" customWidth="1"/>
    <col min="14" max="14" width="12.5703125" style="65" customWidth="1"/>
    <col min="15" max="15" width="13.7109375" customWidth="1"/>
  </cols>
  <sheetData>
    <row r="1" spans="1:17" ht="15" x14ac:dyDescent="0.25">
      <c r="A1" s="161" t="s">
        <v>78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87"/>
    </row>
    <row r="2" spans="1:17" ht="32.25" customHeight="1" x14ac:dyDescent="0.25">
      <c r="A2" s="88" t="s">
        <v>34</v>
      </c>
      <c r="B2" s="89" t="s">
        <v>28</v>
      </c>
      <c r="C2" s="89" t="s">
        <v>29</v>
      </c>
      <c r="D2" s="89" t="s">
        <v>30</v>
      </c>
      <c r="E2" s="89" t="s">
        <v>31</v>
      </c>
      <c r="F2" s="89" t="s">
        <v>32</v>
      </c>
      <c r="G2" s="89" t="s">
        <v>64</v>
      </c>
      <c r="H2" s="90" t="s">
        <v>65</v>
      </c>
      <c r="I2" s="89" t="s">
        <v>69</v>
      </c>
      <c r="J2" s="90"/>
      <c r="K2" s="89" t="s">
        <v>409</v>
      </c>
      <c r="L2" s="91" t="s">
        <v>440</v>
      </c>
      <c r="M2" s="92" t="s">
        <v>410</v>
      </c>
      <c r="N2" s="90" t="s">
        <v>415</v>
      </c>
      <c r="O2" s="90" t="s">
        <v>530</v>
      </c>
      <c r="P2" s="117" t="s">
        <v>526</v>
      </c>
      <c r="Q2" s="117" t="s">
        <v>402</v>
      </c>
    </row>
    <row r="3" spans="1:17" x14ac:dyDescent="0.3">
      <c r="N3" s="96"/>
      <c r="O3" s="17"/>
    </row>
    <row r="4" spans="1:17" s="16" customFormat="1" ht="25.5" customHeight="1" x14ac:dyDescent="0.25">
      <c r="A4" s="88"/>
      <c r="B4" s="89"/>
      <c r="C4" s="89"/>
      <c r="D4" s="89"/>
      <c r="E4" s="89"/>
      <c r="F4" s="97"/>
      <c r="G4" s="89"/>
      <c r="H4" s="90"/>
      <c r="I4" s="89"/>
      <c r="J4" s="90"/>
      <c r="K4" s="90"/>
      <c r="L4" s="91"/>
      <c r="M4" s="92"/>
      <c r="N4" s="90"/>
      <c r="O4" s="17"/>
    </row>
    <row r="5" spans="1:17" s="18" customFormat="1" ht="15.75" x14ac:dyDescent="0.25">
      <c r="A5" s="120">
        <v>1</v>
      </c>
      <c r="B5" s="120" t="s">
        <v>0</v>
      </c>
      <c r="C5" s="120" t="s">
        <v>2</v>
      </c>
      <c r="D5" s="120" t="s">
        <v>84</v>
      </c>
      <c r="E5" s="120" t="s">
        <v>1</v>
      </c>
      <c r="F5" s="121" t="s">
        <v>3</v>
      </c>
      <c r="G5" s="120" t="s">
        <v>67</v>
      </c>
      <c r="H5" s="120" t="s">
        <v>68</v>
      </c>
      <c r="I5" s="122">
        <v>4</v>
      </c>
      <c r="J5" s="123"/>
      <c r="K5" s="124">
        <f>I5*10</f>
        <v>40</v>
      </c>
      <c r="L5" s="125">
        <v>4.3999999999999997E-2</v>
      </c>
      <c r="M5" s="126">
        <f>(K5*L5)</f>
        <v>1.7599999999999998</v>
      </c>
      <c r="N5" s="122"/>
      <c r="O5" s="122">
        <v>1400</v>
      </c>
      <c r="P5" s="18">
        <f>(K5+K30)</f>
        <v>50</v>
      </c>
    </row>
    <row r="6" spans="1:17" s="18" customFormat="1" ht="15.75" x14ac:dyDescent="0.25">
      <c r="A6" s="57">
        <v>2</v>
      </c>
      <c r="B6" s="57" t="s">
        <v>0</v>
      </c>
      <c r="C6" s="57" t="s">
        <v>48</v>
      </c>
      <c r="D6" s="57" t="s">
        <v>292</v>
      </c>
      <c r="E6" s="57" t="s">
        <v>16</v>
      </c>
      <c r="F6" s="78" t="s">
        <v>49</v>
      </c>
      <c r="G6" s="57" t="s">
        <v>67</v>
      </c>
      <c r="H6" s="57" t="s">
        <v>80</v>
      </c>
      <c r="I6" s="81">
        <v>8</v>
      </c>
      <c r="J6" s="79"/>
      <c r="K6" s="80">
        <f t="shared" ref="K6:K26" si="0">I6*10</f>
        <v>80</v>
      </c>
      <c r="L6" s="98">
        <v>1.0999999999999999E-2</v>
      </c>
      <c r="M6" s="99">
        <f t="shared" ref="M6:M26" si="1">(K6*L6)</f>
        <v>0.87999999999999989</v>
      </c>
      <c r="N6" s="81">
        <v>800</v>
      </c>
      <c r="O6" s="122">
        <f t="shared" ref="O6:O26" si="2">(L31-I31)</f>
        <v>842</v>
      </c>
      <c r="P6" s="18">
        <f t="shared" ref="P6:P26" si="3">(K6+K31)</f>
        <v>120</v>
      </c>
    </row>
    <row r="7" spans="1:17" s="18" customFormat="1" ht="15.75" x14ac:dyDescent="0.25">
      <c r="A7" s="57">
        <v>3</v>
      </c>
      <c r="B7" s="57" t="s">
        <v>38</v>
      </c>
      <c r="C7" s="57" t="s">
        <v>63</v>
      </c>
      <c r="D7" s="57" t="s">
        <v>51</v>
      </c>
      <c r="E7" s="57" t="s">
        <v>161</v>
      </c>
      <c r="F7" s="78" t="s">
        <v>463</v>
      </c>
      <c r="G7" s="57" t="s">
        <v>67</v>
      </c>
      <c r="H7" s="57" t="s">
        <v>464</v>
      </c>
      <c r="I7" s="57">
        <v>1</v>
      </c>
      <c r="J7" s="57"/>
      <c r="K7" s="80">
        <f t="shared" si="0"/>
        <v>10</v>
      </c>
      <c r="L7" s="98">
        <v>0.17699999999999999</v>
      </c>
      <c r="M7" s="99">
        <f t="shared" si="1"/>
        <v>1.77</v>
      </c>
      <c r="N7" s="100">
        <v>500</v>
      </c>
      <c r="O7" s="122">
        <f t="shared" si="2"/>
        <v>49</v>
      </c>
      <c r="P7" s="18">
        <f t="shared" si="3"/>
        <v>15</v>
      </c>
    </row>
    <row r="8" spans="1:17" s="40" customFormat="1" ht="15.75" x14ac:dyDescent="0.25">
      <c r="A8" s="127">
        <v>4</v>
      </c>
      <c r="B8" s="127" t="s">
        <v>0</v>
      </c>
      <c r="C8" s="127" t="s">
        <v>158</v>
      </c>
      <c r="D8" s="127" t="s">
        <v>85</v>
      </c>
      <c r="E8" s="127" t="s">
        <v>4</v>
      </c>
      <c r="F8" s="128" t="s">
        <v>5</v>
      </c>
      <c r="G8" s="127" t="s">
        <v>73</v>
      </c>
      <c r="H8" s="127" t="s">
        <v>102</v>
      </c>
      <c r="I8" s="127">
        <v>129</v>
      </c>
      <c r="J8" s="127"/>
      <c r="K8" s="124">
        <f t="shared" si="0"/>
        <v>1290</v>
      </c>
      <c r="L8" s="129">
        <v>7.0000000000000001E-3</v>
      </c>
      <c r="M8" s="126">
        <f t="shared" si="1"/>
        <v>9.0299999999999994</v>
      </c>
      <c r="N8" s="122"/>
      <c r="O8" s="122">
        <f t="shared" si="2"/>
        <v>6634</v>
      </c>
      <c r="P8" s="18">
        <f t="shared" si="3"/>
        <v>1795</v>
      </c>
    </row>
    <row r="9" spans="1:17" s="18" customFormat="1" ht="15.75" x14ac:dyDescent="0.25">
      <c r="A9" s="120">
        <v>5</v>
      </c>
      <c r="B9" s="120" t="s">
        <v>88</v>
      </c>
      <c r="C9" s="120" t="s">
        <v>148</v>
      </c>
      <c r="D9" s="120" t="s">
        <v>83</v>
      </c>
      <c r="E9" s="120" t="s">
        <v>6</v>
      </c>
      <c r="F9" s="121" t="s">
        <v>92</v>
      </c>
      <c r="G9" s="120" t="s">
        <v>73</v>
      </c>
      <c r="H9" s="120" t="s">
        <v>105</v>
      </c>
      <c r="I9" s="120">
        <v>968</v>
      </c>
      <c r="J9" s="120"/>
      <c r="K9" s="124">
        <f t="shared" si="0"/>
        <v>9680</v>
      </c>
      <c r="L9" s="130">
        <v>3.9E-2</v>
      </c>
      <c r="M9" s="126">
        <f t="shared" si="1"/>
        <v>377.52</v>
      </c>
      <c r="N9" s="122"/>
      <c r="O9" s="122">
        <f t="shared" si="2"/>
        <v>14496</v>
      </c>
      <c r="P9" s="18">
        <f t="shared" si="3"/>
        <v>12200</v>
      </c>
      <c r="Q9" s="106" t="s">
        <v>421</v>
      </c>
    </row>
    <row r="10" spans="1:17" s="18" customFormat="1" ht="15.75" x14ac:dyDescent="0.25">
      <c r="A10" s="57">
        <v>6</v>
      </c>
      <c r="B10" s="57" t="s">
        <v>0</v>
      </c>
      <c r="C10" s="57" t="s">
        <v>417</v>
      </c>
      <c r="D10" s="57" t="s">
        <v>83</v>
      </c>
      <c r="E10" s="57" t="s">
        <v>418</v>
      </c>
      <c r="F10" s="78" t="s">
        <v>419</v>
      </c>
      <c r="G10" s="57" t="s">
        <v>67</v>
      </c>
      <c r="H10" s="57" t="s">
        <v>420</v>
      </c>
      <c r="I10" s="57">
        <v>392</v>
      </c>
      <c r="J10" s="57"/>
      <c r="K10" s="80">
        <f t="shared" si="0"/>
        <v>3920</v>
      </c>
      <c r="L10" s="101">
        <v>2.1999999999999999E-2</v>
      </c>
      <c r="M10" s="99">
        <f t="shared" si="1"/>
        <v>86.24</v>
      </c>
      <c r="N10" s="100" t="s">
        <v>421</v>
      </c>
      <c r="O10" s="122">
        <f t="shared" si="2"/>
        <v>5348</v>
      </c>
      <c r="P10" s="18">
        <f t="shared" si="3"/>
        <v>5370</v>
      </c>
    </row>
    <row r="11" spans="1:17" s="18" customFormat="1" ht="15.75" x14ac:dyDescent="0.25">
      <c r="A11" s="57">
        <v>7</v>
      </c>
      <c r="B11" s="57" t="s">
        <v>7</v>
      </c>
      <c r="C11" s="57" t="s">
        <v>144</v>
      </c>
      <c r="D11" s="57" t="s">
        <v>399</v>
      </c>
      <c r="E11" s="57" t="s">
        <v>1</v>
      </c>
      <c r="F11" s="78" t="s">
        <v>90</v>
      </c>
      <c r="G11" s="57" t="s">
        <v>67</v>
      </c>
      <c r="H11" s="85" t="s">
        <v>103</v>
      </c>
      <c r="I11" s="57">
        <v>1</v>
      </c>
      <c r="J11" s="57"/>
      <c r="K11" s="80">
        <f t="shared" si="0"/>
        <v>10</v>
      </c>
      <c r="L11" s="101">
        <v>0.11700000000000001</v>
      </c>
      <c r="M11" s="99">
        <f t="shared" si="1"/>
        <v>1.1700000000000002</v>
      </c>
      <c r="N11" s="100" t="s">
        <v>423</v>
      </c>
      <c r="O11" s="122">
        <f t="shared" si="2"/>
        <v>97</v>
      </c>
      <c r="P11" s="18">
        <f t="shared" si="3"/>
        <v>15</v>
      </c>
    </row>
    <row r="12" spans="1:17" s="18" customFormat="1" ht="15.75" x14ac:dyDescent="0.25">
      <c r="A12" s="57">
        <v>8</v>
      </c>
      <c r="B12" s="57" t="s">
        <v>0</v>
      </c>
      <c r="C12" s="57" t="s">
        <v>151</v>
      </c>
      <c r="D12" s="57" t="s">
        <v>101</v>
      </c>
      <c r="E12" s="57" t="s">
        <v>4</v>
      </c>
      <c r="F12" s="78" t="s">
        <v>457</v>
      </c>
      <c r="G12" s="57" t="s">
        <v>67</v>
      </c>
      <c r="H12" s="57" t="s">
        <v>458</v>
      </c>
      <c r="I12" s="57">
        <f>4*28</f>
        <v>112</v>
      </c>
      <c r="J12" s="57"/>
      <c r="K12" s="80">
        <f t="shared" si="0"/>
        <v>1120</v>
      </c>
      <c r="L12" s="101">
        <v>7.0999999999999994E-2</v>
      </c>
      <c r="M12" s="99">
        <f t="shared" si="1"/>
        <v>79.52</v>
      </c>
      <c r="N12" s="100" t="s">
        <v>421</v>
      </c>
      <c r="O12" s="122">
        <f t="shared" si="2"/>
        <v>940</v>
      </c>
      <c r="P12" s="18">
        <f t="shared" si="3"/>
        <v>1420</v>
      </c>
    </row>
    <row r="13" spans="1:17" s="42" customFormat="1" ht="15.75" x14ac:dyDescent="0.25">
      <c r="A13" s="120">
        <v>9</v>
      </c>
      <c r="B13" s="131" t="s">
        <v>38</v>
      </c>
      <c r="C13" s="131" t="s">
        <v>46</v>
      </c>
      <c r="D13" s="131" t="s">
        <v>41</v>
      </c>
      <c r="E13" s="131" t="s">
        <v>1</v>
      </c>
      <c r="F13" s="121" t="s">
        <v>47</v>
      </c>
      <c r="G13" s="131" t="s">
        <v>67</v>
      </c>
      <c r="H13" s="131" t="s">
        <v>72</v>
      </c>
      <c r="I13" s="131">
        <v>6</v>
      </c>
      <c r="J13" s="131"/>
      <c r="K13" s="124">
        <f t="shared" si="0"/>
        <v>60</v>
      </c>
      <c r="L13" s="125">
        <v>0.19900000000000001</v>
      </c>
      <c r="M13" s="126">
        <f t="shared" si="1"/>
        <v>11.940000000000001</v>
      </c>
      <c r="N13" s="122"/>
      <c r="O13" s="122">
        <f t="shared" si="2"/>
        <v>494</v>
      </c>
      <c r="P13" s="18">
        <f t="shared" si="3"/>
        <v>90</v>
      </c>
      <c r="Q13" s="107" t="s">
        <v>428</v>
      </c>
    </row>
    <row r="14" spans="1:17" s="18" customFormat="1" ht="15.75" x14ac:dyDescent="0.25">
      <c r="A14" s="57">
        <v>10</v>
      </c>
      <c r="B14" s="57" t="s">
        <v>0</v>
      </c>
      <c r="C14" s="57" t="s">
        <v>147</v>
      </c>
      <c r="D14" s="57" t="s">
        <v>98</v>
      </c>
      <c r="E14" s="57" t="s">
        <v>386</v>
      </c>
      <c r="F14" s="78">
        <v>885012105004</v>
      </c>
      <c r="G14" s="57" t="s">
        <v>73</v>
      </c>
      <c r="H14" s="57" t="s">
        <v>462</v>
      </c>
      <c r="I14" s="60">
        <v>92</v>
      </c>
      <c r="J14" s="57"/>
      <c r="K14" s="80">
        <f t="shared" si="0"/>
        <v>920</v>
      </c>
      <c r="L14" s="101">
        <v>7.0000000000000007E-2</v>
      </c>
      <c r="M14" s="99">
        <f t="shared" si="1"/>
        <v>64.400000000000006</v>
      </c>
      <c r="N14" s="100" t="s">
        <v>424</v>
      </c>
      <c r="O14" s="122">
        <f t="shared" si="2"/>
        <v>1154</v>
      </c>
      <c r="P14" s="18">
        <f t="shared" si="3"/>
        <v>1150</v>
      </c>
    </row>
    <row r="15" spans="1:17" s="18" customFormat="1" ht="15.75" x14ac:dyDescent="0.25">
      <c r="A15" s="120">
        <v>11</v>
      </c>
      <c r="B15" s="120" t="s">
        <v>0</v>
      </c>
      <c r="C15" s="131" t="s">
        <v>50</v>
      </c>
      <c r="D15" s="120" t="s">
        <v>216</v>
      </c>
      <c r="E15" s="120" t="s">
        <v>1</v>
      </c>
      <c r="F15" s="121" t="s">
        <v>70</v>
      </c>
      <c r="G15" s="120" t="s">
        <v>67</v>
      </c>
      <c r="H15" s="120" t="s">
        <v>81</v>
      </c>
      <c r="I15" s="120">
        <v>3</v>
      </c>
      <c r="J15" s="120"/>
      <c r="K15" s="124">
        <f t="shared" si="0"/>
        <v>30</v>
      </c>
      <c r="L15" s="125">
        <v>0.13600000000000001</v>
      </c>
      <c r="M15" s="126">
        <f t="shared" si="1"/>
        <v>4.08</v>
      </c>
      <c r="N15" s="122"/>
      <c r="O15" s="122">
        <f t="shared" si="2"/>
        <v>889</v>
      </c>
      <c r="P15" s="18">
        <f t="shared" si="3"/>
        <v>65</v>
      </c>
    </row>
    <row r="16" spans="1:17" s="18" customFormat="1" ht="15.75" x14ac:dyDescent="0.25">
      <c r="A16" s="57">
        <v>12</v>
      </c>
      <c r="B16" s="57" t="s">
        <v>0</v>
      </c>
      <c r="C16" s="57" t="s">
        <v>149</v>
      </c>
      <c r="D16" s="57" t="s">
        <v>100</v>
      </c>
      <c r="E16" s="57" t="s">
        <v>1</v>
      </c>
      <c r="F16" s="78" t="s">
        <v>107</v>
      </c>
      <c r="G16" s="57" t="s">
        <v>67</v>
      </c>
      <c r="H16" s="57" t="s">
        <v>106</v>
      </c>
      <c r="I16" s="57">
        <f>4*98</f>
        <v>392</v>
      </c>
      <c r="J16" s="57"/>
      <c r="K16" s="80">
        <f t="shared" si="0"/>
        <v>3920</v>
      </c>
      <c r="L16" s="101">
        <v>0.13300000000000001</v>
      </c>
      <c r="M16" s="99">
        <f t="shared" si="1"/>
        <v>521.36</v>
      </c>
      <c r="N16" s="100" t="s">
        <v>425</v>
      </c>
      <c r="O16" s="122">
        <f t="shared" si="2"/>
        <v>304</v>
      </c>
      <c r="P16" s="18">
        <f t="shared" si="3"/>
        <v>4900</v>
      </c>
      <c r="Q16" s="106" t="s">
        <v>448</v>
      </c>
    </row>
    <row r="17" spans="1:17" s="18" customFormat="1" ht="15.75" x14ac:dyDescent="0.25">
      <c r="A17" s="57">
        <v>13</v>
      </c>
      <c r="B17" s="57" t="s">
        <v>0</v>
      </c>
      <c r="C17" s="57" t="s">
        <v>152</v>
      </c>
      <c r="D17" s="57" t="s">
        <v>97</v>
      </c>
      <c r="E17" s="57" t="s">
        <v>1</v>
      </c>
      <c r="F17" s="78" t="s">
        <v>93</v>
      </c>
      <c r="G17" s="57" t="s">
        <v>79</v>
      </c>
      <c r="H17" s="57">
        <v>2346872</v>
      </c>
      <c r="I17" s="57">
        <f>4*17+20</f>
        <v>88</v>
      </c>
      <c r="J17" s="57"/>
      <c r="K17" s="80">
        <f t="shared" si="0"/>
        <v>880</v>
      </c>
      <c r="L17" s="101">
        <v>0.182</v>
      </c>
      <c r="M17" s="99">
        <f t="shared" si="1"/>
        <v>160.16</v>
      </c>
      <c r="N17" s="100" t="s">
        <v>426</v>
      </c>
      <c r="O17" s="122">
        <f t="shared" si="2"/>
        <v>954</v>
      </c>
      <c r="P17" s="18">
        <f t="shared" si="3"/>
        <v>1110</v>
      </c>
    </row>
    <row r="18" spans="1:17" s="18" customFormat="1" ht="15.75" x14ac:dyDescent="0.25">
      <c r="A18" s="57">
        <v>14</v>
      </c>
      <c r="B18" s="57" t="s">
        <v>87</v>
      </c>
      <c r="C18" s="57" t="s">
        <v>145</v>
      </c>
      <c r="D18" s="57" t="s">
        <v>441</v>
      </c>
      <c r="E18" s="57" t="s">
        <v>1</v>
      </c>
      <c r="F18" s="78" t="s">
        <v>454</v>
      </c>
      <c r="G18" s="57" t="s">
        <v>67</v>
      </c>
      <c r="H18" s="57" t="s">
        <v>455</v>
      </c>
      <c r="I18" s="57">
        <v>1</v>
      </c>
      <c r="J18" s="57"/>
      <c r="K18" s="80">
        <f t="shared" si="0"/>
        <v>10</v>
      </c>
      <c r="L18" s="102">
        <v>3.65</v>
      </c>
      <c r="M18" s="99">
        <f t="shared" si="1"/>
        <v>36.5</v>
      </c>
      <c r="N18" s="100">
        <v>100</v>
      </c>
      <c r="O18" s="122">
        <f t="shared" si="2"/>
        <v>7</v>
      </c>
      <c r="P18" s="18">
        <f t="shared" si="3"/>
        <v>15</v>
      </c>
      <c r="Q18" s="118" t="s">
        <v>427</v>
      </c>
    </row>
    <row r="19" spans="1:17" s="18" customFormat="1" ht="15.75" x14ac:dyDescent="0.25">
      <c r="A19" s="57">
        <v>15</v>
      </c>
      <c r="B19" s="57" t="s">
        <v>164</v>
      </c>
      <c r="C19" s="57" t="s">
        <v>162</v>
      </c>
      <c r="D19" s="57" t="s">
        <v>163</v>
      </c>
      <c r="E19" s="57" t="s">
        <v>161</v>
      </c>
      <c r="F19" s="78" t="s">
        <v>165</v>
      </c>
      <c r="G19" s="57" t="s">
        <v>67</v>
      </c>
      <c r="H19" s="57" t="s">
        <v>166</v>
      </c>
      <c r="I19" s="57">
        <v>1</v>
      </c>
      <c r="J19" s="57"/>
      <c r="K19" s="80">
        <f t="shared" si="0"/>
        <v>10</v>
      </c>
      <c r="L19" s="101">
        <v>0.23</v>
      </c>
      <c r="M19" s="99">
        <f t="shared" si="1"/>
        <v>2.3000000000000003</v>
      </c>
      <c r="N19" s="100" t="s">
        <v>427</v>
      </c>
      <c r="O19" s="122">
        <f t="shared" si="2"/>
        <v>2</v>
      </c>
      <c r="P19" s="18">
        <f t="shared" si="3"/>
        <v>15</v>
      </c>
    </row>
    <row r="20" spans="1:17" s="18" customFormat="1" ht="15.75" x14ac:dyDescent="0.25">
      <c r="A20" s="120">
        <v>16</v>
      </c>
      <c r="B20" s="120" t="s">
        <v>7</v>
      </c>
      <c r="C20" s="120" t="s">
        <v>154</v>
      </c>
      <c r="D20" s="120" t="s">
        <v>95</v>
      </c>
      <c r="E20" s="120" t="s">
        <v>1</v>
      </c>
      <c r="F20" s="121" t="s">
        <v>8</v>
      </c>
      <c r="G20" s="120" t="s">
        <v>67</v>
      </c>
      <c r="H20" s="120" t="s">
        <v>71</v>
      </c>
      <c r="I20" s="120">
        <v>49</v>
      </c>
      <c r="J20" s="120"/>
      <c r="K20" s="124">
        <f t="shared" si="0"/>
        <v>490</v>
      </c>
      <c r="L20" s="130">
        <v>0.28299999999999997</v>
      </c>
      <c r="M20" s="126">
        <f t="shared" si="1"/>
        <v>138.66999999999999</v>
      </c>
      <c r="N20" s="122"/>
      <c r="O20" s="122">
        <f t="shared" si="2"/>
        <v>651</v>
      </c>
      <c r="P20" s="18">
        <f t="shared" si="3"/>
        <v>735</v>
      </c>
      <c r="Q20" s="106" t="s">
        <v>451</v>
      </c>
    </row>
    <row r="21" spans="1:17" s="18" customFormat="1" ht="15.75" x14ac:dyDescent="0.25">
      <c r="A21" s="57">
        <v>18</v>
      </c>
      <c r="B21" s="57" t="s">
        <v>38</v>
      </c>
      <c r="C21" s="57" t="s">
        <v>150</v>
      </c>
      <c r="D21" s="57" t="s">
        <v>82</v>
      </c>
      <c r="E21" s="57" t="s">
        <v>161</v>
      </c>
      <c r="F21" s="78" t="s">
        <v>429</v>
      </c>
      <c r="G21" s="57" t="s">
        <v>67</v>
      </c>
      <c r="H21" s="57" t="s">
        <v>430</v>
      </c>
      <c r="I21" s="57">
        <f>4*39</f>
        <v>156</v>
      </c>
      <c r="J21" s="57"/>
      <c r="K21" s="80">
        <f t="shared" si="0"/>
        <v>1560</v>
      </c>
      <c r="L21" s="101">
        <v>0.48399999999999999</v>
      </c>
      <c r="M21" s="99">
        <f t="shared" si="1"/>
        <v>755.04</v>
      </c>
      <c r="N21" s="100">
        <v>2000</v>
      </c>
      <c r="O21" s="122">
        <f t="shared" si="2"/>
        <v>422</v>
      </c>
      <c r="P21" s="18">
        <f t="shared" si="3"/>
        <v>1950</v>
      </c>
      <c r="Q21" s="118" t="s">
        <v>428</v>
      </c>
    </row>
    <row r="22" spans="1:17" s="18" customFormat="1" ht="15.75" x14ac:dyDescent="0.25">
      <c r="A22" s="57">
        <v>19</v>
      </c>
      <c r="B22" s="57" t="s">
        <v>38</v>
      </c>
      <c r="C22" s="57" t="s">
        <v>219</v>
      </c>
      <c r="D22" s="57" t="s">
        <v>99</v>
      </c>
      <c r="E22" s="57" t="s">
        <v>16</v>
      </c>
      <c r="F22" s="78" t="s">
        <v>460</v>
      </c>
      <c r="G22" s="57" t="s">
        <v>67</v>
      </c>
      <c r="H22" s="57" t="s">
        <v>461</v>
      </c>
      <c r="I22" s="57">
        <f>4*47</f>
        <v>188</v>
      </c>
      <c r="J22" s="57"/>
      <c r="K22" s="80">
        <f t="shared" si="0"/>
        <v>1880</v>
      </c>
      <c r="L22" s="101">
        <v>0.41099999999999998</v>
      </c>
      <c r="M22" s="99">
        <f t="shared" si="1"/>
        <v>772.68</v>
      </c>
      <c r="N22" s="100" t="s">
        <v>428</v>
      </c>
      <c r="O22" s="122">
        <f t="shared" si="2"/>
        <v>406</v>
      </c>
      <c r="P22" s="18">
        <f t="shared" si="3"/>
        <v>2350</v>
      </c>
    </row>
    <row r="23" spans="1:17" s="18" customFormat="1" ht="15" x14ac:dyDescent="0.25">
      <c r="A23" s="57">
        <v>20</v>
      </c>
      <c r="B23" s="57" t="s">
        <v>168</v>
      </c>
      <c r="C23" s="57" t="s">
        <v>246</v>
      </c>
      <c r="D23" s="57" t="s">
        <v>167</v>
      </c>
      <c r="E23" s="57" t="s">
        <v>431</v>
      </c>
      <c r="F23" s="57" t="s">
        <v>432</v>
      </c>
      <c r="G23" s="57" t="s">
        <v>67</v>
      </c>
      <c r="H23" s="57" t="s">
        <v>433</v>
      </c>
      <c r="I23" s="57">
        <v>2</v>
      </c>
      <c r="J23" s="57"/>
      <c r="K23" s="80">
        <f t="shared" si="0"/>
        <v>20</v>
      </c>
      <c r="L23" s="101">
        <v>1.71</v>
      </c>
      <c r="M23" s="99">
        <f t="shared" si="1"/>
        <v>34.200000000000003</v>
      </c>
      <c r="N23" s="100" t="s">
        <v>459</v>
      </c>
      <c r="O23" s="122">
        <f t="shared" si="2"/>
        <v>4</v>
      </c>
      <c r="P23" s="18">
        <f t="shared" si="3"/>
        <v>30</v>
      </c>
      <c r="Q23" s="106" t="s">
        <v>444</v>
      </c>
    </row>
    <row r="24" spans="1:17" s="18" customFormat="1" ht="15.75" x14ac:dyDescent="0.25">
      <c r="A24" s="57">
        <v>21</v>
      </c>
      <c r="B24" s="57" t="s">
        <v>86</v>
      </c>
      <c r="C24" s="57" t="s">
        <v>143</v>
      </c>
      <c r="D24" s="57" t="s">
        <v>96</v>
      </c>
      <c r="E24" s="57" t="s">
        <v>94</v>
      </c>
      <c r="F24" s="78" t="s">
        <v>89</v>
      </c>
      <c r="G24" s="57" t="s">
        <v>67</v>
      </c>
      <c r="H24" s="85" t="s">
        <v>169</v>
      </c>
      <c r="I24" s="57">
        <v>1</v>
      </c>
      <c r="J24" s="57"/>
      <c r="K24" s="80">
        <f t="shared" si="0"/>
        <v>10</v>
      </c>
      <c r="L24" s="101">
        <v>3.57</v>
      </c>
      <c r="M24" s="99">
        <f t="shared" si="1"/>
        <v>35.699999999999996</v>
      </c>
      <c r="N24" s="100" t="s">
        <v>434</v>
      </c>
      <c r="O24" s="122">
        <f t="shared" si="2"/>
        <v>9</v>
      </c>
      <c r="P24" s="18">
        <f t="shared" si="3"/>
        <v>15</v>
      </c>
    </row>
    <row r="25" spans="1:17" s="18" customFormat="1" ht="15.75" x14ac:dyDescent="0.25">
      <c r="A25" s="57">
        <v>22</v>
      </c>
      <c r="B25" s="57" t="s">
        <v>11</v>
      </c>
      <c r="C25" s="57" t="s">
        <v>146</v>
      </c>
      <c r="D25" s="57" t="s">
        <v>157</v>
      </c>
      <c r="E25" s="57" t="s">
        <v>10</v>
      </c>
      <c r="F25" s="78" t="s">
        <v>91</v>
      </c>
      <c r="G25" s="57" t="s">
        <v>73</v>
      </c>
      <c r="H25" s="57" t="s">
        <v>104</v>
      </c>
      <c r="I25" s="57">
        <v>24</v>
      </c>
      <c r="J25" s="57"/>
      <c r="K25" s="80">
        <f t="shared" si="0"/>
        <v>240</v>
      </c>
      <c r="L25" s="101">
        <v>1.47</v>
      </c>
      <c r="M25" s="99">
        <f t="shared" si="1"/>
        <v>352.8</v>
      </c>
      <c r="N25" s="100" t="s">
        <v>435</v>
      </c>
      <c r="O25" s="122">
        <f t="shared" si="2"/>
        <v>88</v>
      </c>
      <c r="P25" s="18">
        <f t="shared" si="3"/>
        <v>300</v>
      </c>
      <c r="Q25" s="106" t="s">
        <v>427</v>
      </c>
    </row>
    <row r="26" spans="1:17" s="18" customFormat="1" ht="15.75" x14ac:dyDescent="0.25">
      <c r="A26" s="57">
        <v>23</v>
      </c>
      <c r="B26" s="57" t="s">
        <v>11</v>
      </c>
      <c r="C26" s="57" t="s">
        <v>438</v>
      </c>
      <c r="D26" s="57" t="s">
        <v>439</v>
      </c>
      <c r="E26" s="57" t="s">
        <v>9</v>
      </c>
      <c r="F26" s="78" t="s">
        <v>436</v>
      </c>
      <c r="G26" s="57" t="s">
        <v>67</v>
      </c>
      <c r="H26" s="57" t="s">
        <v>437</v>
      </c>
      <c r="I26" s="57">
        <v>12</v>
      </c>
      <c r="J26" s="57"/>
      <c r="K26" s="80">
        <f t="shared" si="0"/>
        <v>120</v>
      </c>
      <c r="L26" s="101">
        <v>3.8</v>
      </c>
      <c r="M26" s="99">
        <f t="shared" si="1"/>
        <v>456</v>
      </c>
      <c r="N26" s="100" t="s">
        <v>456</v>
      </c>
      <c r="O26" s="122">
        <f t="shared" si="2"/>
        <v>4</v>
      </c>
      <c r="P26" s="18">
        <f t="shared" si="3"/>
        <v>150</v>
      </c>
      <c r="Q26" s="106" t="s">
        <v>427</v>
      </c>
    </row>
    <row r="27" spans="1:17" s="18" customFormat="1" x14ac:dyDescent="0.3">
      <c r="A27" s="131">
        <v>24</v>
      </c>
      <c r="B27" s="120" t="s">
        <v>0</v>
      </c>
      <c r="C27" s="120" t="s">
        <v>153</v>
      </c>
      <c r="D27" s="120">
        <v>0</v>
      </c>
      <c r="E27" s="120"/>
      <c r="F27" s="132"/>
      <c r="G27" s="120"/>
      <c r="H27" s="120"/>
      <c r="I27" s="120">
        <v>1</v>
      </c>
      <c r="J27" s="120"/>
      <c r="K27" s="120"/>
      <c r="L27" s="130"/>
      <c r="M27" s="133"/>
      <c r="N27" s="131"/>
      <c r="O27" s="31"/>
    </row>
    <row r="29" spans="1:17" x14ac:dyDescent="0.3">
      <c r="I29" s="65">
        <f>SUM(I5:I27)</f>
        <v>2631</v>
      </c>
      <c r="M29" s="104">
        <f>SUM(M5:M26)</f>
        <v>3903.72</v>
      </c>
      <c r="N29" s="104"/>
    </row>
    <row r="30" spans="1:17" ht="15.75" x14ac:dyDescent="0.25">
      <c r="A30" s="57">
        <v>1</v>
      </c>
      <c r="B30" s="57" t="s">
        <v>0</v>
      </c>
      <c r="C30" s="57" t="s">
        <v>2</v>
      </c>
      <c r="D30" s="57" t="s">
        <v>84</v>
      </c>
      <c r="E30" s="57" t="s">
        <v>1</v>
      </c>
      <c r="F30" s="78" t="s">
        <v>3</v>
      </c>
      <c r="G30" s="57" t="s">
        <v>67</v>
      </c>
      <c r="H30" s="57" t="s">
        <v>68</v>
      </c>
      <c r="I30" s="58">
        <v>2</v>
      </c>
      <c r="J30" s="79"/>
      <c r="K30" s="80">
        <f>I30*5</f>
        <v>10</v>
      </c>
      <c r="L30" s="81">
        <v>1500</v>
      </c>
      <c r="O30" s="122">
        <f>L30-I30</f>
        <v>1498</v>
      </c>
    </row>
    <row r="31" spans="1:17" ht="15.75" x14ac:dyDescent="0.25">
      <c r="A31" s="57">
        <v>2</v>
      </c>
      <c r="B31" s="57" t="s">
        <v>0</v>
      </c>
      <c r="C31" s="57" t="s">
        <v>48</v>
      </c>
      <c r="D31" s="57" t="s">
        <v>292</v>
      </c>
      <c r="E31" s="57" t="s">
        <v>16</v>
      </c>
      <c r="F31" s="78" t="s">
        <v>49</v>
      </c>
      <c r="G31" s="57" t="s">
        <v>67</v>
      </c>
      <c r="H31" s="57" t="s">
        <v>80</v>
      </c>
      <c r="I31" s="58">
        <v>8</v>
      </c>
      <c r="J31" s="79"/>
      <c r="K31" s="80">
        <f t="shared" ref="K31:K52" si="4">I31*5</f>
        <v>40</v>
      </c>
      <c r="L31" s="81">
        <v>850</v>
      </c>
      <c r="O31" s="122">
        <f t="shared" ref="O31:O51" si="5">L31-I31</f>
        <v>842</v>
      </c>
    </row>
    <row r="32" spans="1:17" ht="15.75" x14ac:dyDescent="0.25">
      <c r="A32" s="57">
        <v>3</v>
      </c>
      <c r="B32" s="57" t="s">
        <v>38</v>
      </c>
      <c r="C32" s="57" t="s">
        <v>63</v>
      </c>
      <c r="D32" s="57" t="s">
        <v>51</v>
      </c>
      <c r="E32" s="57" t="s">
        <v>487</v>
      </c>
      <c r="F32" s="78" t="s">
        <v>488</v>
      </c>
      <c r="G32" s="57" t="s">
        <v>67</v>
      </c>
      <c r="H32" s="57" t="s">
        <v>489</v>
      </c>
      <c r="I32" s="58">
        <v>1</v>
      </c>
      <c r="J32" s="57"/>
      <c r="K32" s="80">
        <f t="shared" si="4"/>
        <v>5</v>
      </c>
      <c r="L32" s="81">
        <v>50</v>
      </c>
      <c r="O32" s="122">
        <f t="shared" si="5"/>
        <v>49</v>
      </c>
    </row>
    <row r="33" spans="1:15" ht="15.75" x14ac:dyDescent="0.25">
      <c r="A33" s="82">
        <v>4</v>
      </c>
      <c r="B33" s="82" t="s">
        <v>0</v>
      </c>
      <c r="C33" s="57" t="s">
        <v>490</v>
      </c>
      <c r="D33" s="82" t="s">
        <v>85</v>
      </c>
      <c r="E33" s="82" t="s">
        <v>4</v>
      </c>
      <c r="F33" s="83" t="s">
        <v>5</v>
      </c>
      <c r="G33" s="82" t="s">
        <v>73</v>
      </c>
      <c r="H33" s="82" t="s">
        <v>102</v>
      </c>
      <c r="I33" s="58">
        <v>101</v>
      </c>
      <c r="J33" s="82"/>
      <c r="K33" s="80">
        <f t="shared" si="4"/>
        <v>505</v>
      </c>
      <c r="L33" s="84">
        <v>6735</v>
      </c>
      <c r="O33" s="122">
        <f t="shared" si="5"/>
        <v>6634</v>
      </c>
    </row>
    <row r="34" spans="1:15" ht="15.75" x14ac:dyDescent="0.25">
      <c r="A34" s="57">
        <v>5</v>
      </c>
      <c r="B34" s="57" t="s">
        <v>88</v>
      </c>
      <c r="C34" s="57" t="s">
        <v>148</v>
      </c>
      <c r="D34" s="57" t="s">
        <v>83</v>
      </c>
      <c r="E34" s="57" t="s">
        <v>487</v>
      </c>
      <c r="F34" s="78" t="s">
        <v>491</v>
      </c>
      <c r="G34" s="57" t="s">
        <v>67</v>
      </c>
      <c r="H34" s="57" t="s">
        <v>492</v>
      </c>
      <c r="I34" s="58">
        <v>504</v>
      </c>
      <c r="J34" s="57"/>
      <c r="K34" s="80">
        <f t="shared" si="4"/>
        <v>2520</v>
      </c>
      <c r="L34" s="60">
        <v>15000</v>
      </c>
      <c r="O34" s="122">
        <f t="shared" si="5"/>
        <v>14496</v>
      </c>
    </row>
    <row r="35" spans="1:15" ht="15.75" x14ac:dyDescent="0.25">
      <c r="A35" s="57">
        <v>6</v>
      </c>
      <c r="B35" s="57" t="s">
        <v>0</v>
      </c>
      <c r="C35" s="57" t="s">
        <v>493</v>
      </c>
      <c r="D35" s="57" t="s">
        <v>83</v>
      </c>
      <c r="E35" s="57" t="s">
        <v>1</v>
      </c>
      <c r="F35" s="78" t="s">
        <v>494</v>
      </c>
      <c r="G35" s="57" t="s">
        <v>73</v>
      </c>
      <c r="H35" s="57" t="s">
        <v>495</v>
      </c>
      <c r="I35" s="58">
        <v>290</v>
      </c>
      <c r="J35" s="57"/>
      <c r="K35" s="80">
        <f t="shared" si="4"/>
        <v>1450</v>
      </c>
      <c r="L35" s="60">
        <v>5638</v>
      </c>
      <c r="O35" s="122">
        <f t="shared" si="5"/>
        <v>5348</v>
      </c>
    </row>
    <row r="36" spans="1:15" ht="15.75" x14ac:dyDescent="0.25">
      <c r="A36" s="57">
        <v>7</v>
      </c>
      <c r="B36" s="57" t="s">
        <v>7</v>
      </c>
      <c r="C36" s="57" t="s">
        <v>144</v>
      </c>
      <c r="D36" s="57" t="s">
        <v>399</v>
      </c>
      <c r="E36" s="57" t="s">
        <v>1</v>
      </c>
      <c r="F36" s="78" t="s">
        <v>90</v>
      </c>
      <c r="G36" s="57" t="s">
        <v>67</v>
      </c>
      <c r="H36" s="85" t="s">
        <v>103</v>
      </c>
      <c r="I36" s="58">
        <v>1</v>
      </c>
      <c r="J36" s="57"/>
      <c r="K36" s="80">
        <f t="shared" si="4"/>
        <v>5</v>
      </c>
      <c r="L36" s="60">
        <v>98</v>
      </c>
      <c r="O36" s="122">
        <f t="shared" si="5"/>
        <v>97</v>
      </c>
    </row>
    <row r="37" spans="1:15" ht="15" x14ac:dyDescent="0.25">
      <c r="A37" s="57">
        <v>8</v>
      </c>
      <c r="B37" s="57" t="s">
        <v>0</v>
      </c>
      <c r="C37" s="57" t="s">
        <v>496</v>
      </c>
      <c r="D37" s="57" t="s">
        <v>101</v>
      </c>
      <c r="E37" s="57" t="s">
        <v>1</v>
      </c>
      <c r="F37" s="57" t="s">
        <v>497</v>
      </c>
      <c r="G37" s="57" t="s">
        <v>67</v>
      </c>
      <c r="H37" s="57" t="s">
        <v>498</v>
      </c>
      <c r="I37" s="58">
        <v>60</v>
      </c>
      <c r="J37" s="57"/>
      <c r="K37" s="80">
        <f t="shared" si="4"/>
        <v>300</v>
      </c>
      <c r="L37" s="60">
        <v>1000</v>
      </c>
      <c r="O37" s="122">
        <f t="shared" si="5"/>
        <v>940</v>
      </c>
    </row>
    <row r="38" spans="1:15" ht="15.75" x14ac:dyDescent="0.25">
      <c r="A38" s="57">
        <v>9</v>
      </c>
      <c r="B38" s="60" t="s">
        <v>38</v>
      </c>
      <c r="C38" s="57" t="s">
        <v>499</v>
      </c>
      <c r="D38" s="60" t="s">
        <v>101</v>
      </c>
      <c r="E38" s="60" t="s">
        <v>161</v>
      </c>
      <c r="F38" s="78" t="s">
        <v>500</v>
      </c>
      <c r="G38" s="60" t="s">
        <v>67</v>
      </c>
      <c r="H38" s="60" t="s">
        <v>501</v>
      </c>
      <c r="I38" s="58">
        <v>6</v>
      </c>
      <c r="J38" s="60"/>
      <c r="K38" s="80">
        <f t="shared" si="4"/>
        <v>30</v>
      </c>
      <c r="L38" s="81">
        <v>500</v>
      </c>
      <c r="O38" s="122">
        <f t="shared" si="5"/>
        <v>494</v>
      </c>
    </row>
    <row r="39" spans="1:15" ht="15.75" x14ac:dyDescent="0.25">
      <c r="A39" s="57">
        <v>10</v>
      </c>
      <c r="B39" s="57" t="s">
        <v>0</v>
      </c>
      <c r="C39" s="57" t="s">
        <v>147</v>
      </c>
      <c r="D39" s="57" t="s">
        <v>98</v>
      </c>
      <c r="E39" s="57" t="s">
        <v>6</v>
      </c>
      <c r="F39" s="78" t="s">
        <v>502</v>
      </c>
      <c r="G39" s="57" t="s">
        <v>73</v>
      </c>
      <c r="H39" s="57" t="s">
        <v>503</v>
      </c>
      <c r="I39" s="60">
        <v>46</v>
      </c>
      <c r="J39" s="57"/>
      <c r="K39" s="80">
        <f t="shared" si="4"/>
        <v>230</v>
      </c>
      <c r="L39" s="60">
        <v>1200</v>
      </c>
      <c r="O39" s="122">
        <f t="shared" si="5"/>
        <v>1154</v>
      </c>
    </row>
    <row r="40" spans="1:15" ht="15.75" x14ac:dyDescent="0.25">
      <c r="A40" s="57">
        <v>11</v>
      </c>
      <c r="B40" s="57" t="s">
        <v>0</v>
      </c>
      <c r="C40" s="60" t="s">
        <v>50</v>
      </c>
      <c r="D40" s="57" t="s">
        <v>216</v>
      </c>
      <c r="E40" s="57" t="s">
        <v>1</v>
      </c>
      <c r="F40" s="78" t="s">
        <v>504</v>
      </c>
      <c r="G40" s="57" t="s">
        <v>73</v>
      </c>
      <c r="H40" s="57" t="s">
        <v>505</v>
      </c>
      <c r="I40" s="58">
        <v>7</v>
      </c>
      <c r="J40" s="57"/>
      <c r="K40" s="80">
        <f t="shared" si="4"/>
        <v>35</v>
      </c>
      <c r="L40" s="81">
        <v>896</v>
      </c>
      <c r="N40" s="103"/>
      <c r="O40" s="122">
        <f t="shared" si="5"/>
        <v>889</v>
      </c>
    </row>
    <row r="41" spans="1:15" ht="15.75" x14ac:dyDescent="0.25">
      <c r="A41" s="57">
        <v>12</v>
      </c>
      <c r="B41" s="57" t="s">
        <v>0</v>
      </c>
      <c r="C41" s="57" t="s">
        <v>149</v>
      </c>
      <c r="D41" s="57" t="s">
        <v>506</v>
      </c>
      <c r="E41" s="57" t="s">
        <v>507</v>
      </c>
      <c r="F41" s="78" t="s">
        <v>508</v>
      </c>
      <c r="G41" s="57" t="s">
        <v>67</v>
      </c>
      <c r="H41" s="57" t="s">
        <v>509</v>
      </c>
      <c r="I41" s="58">
        <v>196</v>
      </c>
      <c r="J41" s="57"/>
      <c r="K41" s="80">
        <f t="shared" si="4"/>
        <v>980</v>
      </c>
      <c r="L41" s="60">
        <v>500</v>
      </c>
      <c r="O41" s="122">
        <f t="shared" si="5"/>
        <v>304</v>
      </c>
    </row>
    <row r="42" spans="1:15" ht="15" x14ac:dyDescent="0.25">
      <c r="A42" s="57">
        <v>13</v>
      </c>
      <c r="B42" s="57" t="s">
        <v>0</v>
      </c>
      <c r="C42" s="57" t="s">
        <v>152</v>
      </c>
      <c r="D42" s="57" t="s">
        <v>97</v>
      </c>
      <c r="E42" s="57" t="s">
        <v>6</v>
      </c>
      <c r="F42" s="57" t="s">
        <v>510</v>
      </c>
      <c r="G42" s="57" t="s">
        <v>73</v>
      </c>
      <c r="H42" s="57" t="s">
        <v>511</v>
      </c>
      <c r="I42" s="58">
        <v>46</v>
      </c>
      <c r="J42" s="32"/>
      <c r="K42" s="80">
        <f t="shared" si="4"/>
        <v>230</v>
      </c>
      <c r="L42" s="60">
        <v>1000</v>
      </c>
      <c r="O42" s="122">
        <f t="shared" si="5"/>
        <v>954</v>
      </c>
    </row>
    <row r="43" spans="1:15" ht="15.75" x14ac:dyDescent="0.25">
      <c r="A43" s="57">
        <v>14</v>
      </c>
      <c r="B43" s="57" t="s">
        <v>87</v>
      </c>
      <c r="C43" s="57" t="s">
        <v>145</v>
      </c>
      <c r="D43" s="57" t="s">
        <v>441</v>
      </c>
      <c r="E43" s="57" t="s">
        <v>1</v>
      </c>
      <c r="F43" s="78" t="s">
        <v>512</v>
      </c>
      <c r="G43" s="57" t="s">
        <v>67</v>
      </c>
      <c r="H43" s="57" t="s">
        <v>513</v>
      </c>
      <c r="I43" s="58">
        <v>1</v>
      </c>
      <c r="J43" s="57"/>
      <c r="K43" s="80">
        <f t="shared" si="4"/>
        <v>5</v>
      </c>
      <c r="L43" s="60">
        <v>8</v>
      </c>
      <c r="O43" s="122">
        <f t="shared" si="5"/>
        <v>7</v>
      </c>
    </row>
    <row r="44" spans="1:15" ht="15.75" x14ac:dyDescent="0.25">
      <c r="A44" s="57">
        <v>15</v>
      </c>
      <c r="B44" s="57" t="s">
        <v>164</v>
      </c>
      <c r="C44" s="57" t="s">
        <v>162</v>
      </c>
      <c r="D44" s="57" t="s">
        <v>163</v>
      </c>
      <c r="E44" s="57" t="s">
        <v>161</v>
      </c>
      <c r="F44" s="78" t="s">
        <v>165</v>
      </c>
      <c r="G44" s="57" t="s">
        <v>67</v>
      </c>
      <c r="H44" s="57" t="s">
        <v>166</v>
      </c>
      <c r="I44" s="58">
        <v>1</v>
      </c>
      <c r="J44" s="57"/>
      <c r="K44" s="80">
        <f t="shared" si="4"/>
        <v>5</v>
      </c>
      <c r="L44" s="60">
        <v>3</v>
      </c>
      <c r="O44" s="122">
        <f t="shared" si="5"/>
        <v>2</v>
      </c>
    </row>
    <row r="45" spans="1:15" ht="15.75" x14ac:dyDescent="0.25">
      <c r="A45" s="57">
        <v>16</v>
      </c>
      <c r="B45" s="57" t="s">
        <v>7</v>
      </c>
      <c r="C45" s="57" t="s">
        <v>154</v>
      </c>
      <c r="D45" s="57" t="s">
        <v>95</v>
      </c>
      <c r="E45" s="57" t="s">
        <v>1</v>
      </c>
      <c r="F45" s="78" t="s">
        <v>8</v>
      </c>
      <c r="G45" s="57" t="s">
        <v>67</v>
      </c>
      <c r="H45" s="57" t="s">
        <v>71</v>
      </c>
      <c r="I45" s="58">
        <v>49</v>
      </c>
      <c r="J45" s="57"/>
      <c r="K45" s="80">
        <f t="shared" si="4"/>
        <v>245</v>
      </c>
      <c r="L45" s="60">
        <v>700</v>
      </c>
      <c r="O45" s="122">
        <f t="shared" si="5"/>
        <v>651</v>
      </c>
    </row>
    <row r="46" spans="1:15" ht="15" x14ac:dyDescent="0.25">
      <c r="A46" s="57">
        <v>18</v>
      </c>
      <c r="B46" s="57" t="s">
        <v>38</v>
      </c>
      <c r="C46" s="57" t="s">
        <v>514</v>
      </c>
      <c r="D46" s="57" t="s">
        <v>82</v>
      </c>
      <c r="E46" s="57" t="s">
        <v>161</v>
      </c>
      <c r="F46" s="82" t="s">
        <v>515</v>
      </c>
      <c r="G46" s="86" t="s">
        <v>67</v>
      </c>
      <c r="H46" s="86" t="s">
        <v>516</v>
      </c>
      <c r="I46" s="58">
        <v>78</v>
      </c>
      <c r="J46" s="57"/>
      <c r="K46" s="80">
        <f t="shared" si="4"/>
        <v>390</v>
      </c>
      <c r="L46" s="60">
        <v>500</v>
      </c>
      <c r="O46" s="122">
        <f t="shared" si="5"/>
        <v>422</v>
      </c>
    </row>
    <row r="47" spans="1:15" ht="15.75" x14ac:dyDescent="0.25">
      <c r="A47" s="75">
        <v>19</v>
      </c>
      <c r="B47" s="75" t="s">
        <v>38</v>
      </c>
      <c r="C47" s="75" t="s">
        <v>219</v>
      </c>
      <c r="D47" s="75" t="s">
        <v>99</v>
      </c>
      <c r="E47" s="75" t="s">
        <v>6</v>
      </c>
      <c r="F47" s="114" t="s">
        <v>517</v>
      </c>
      <c r="G47" s="75" t="s">
        <v>67</v>
      </c>
      <c r="H47" s="75" t="s">
        <v>518</v>
      </c>
      <c r="I47" s="76">
        <v>94</v>
      </c>
      <c r="J47" s="75"/>
      <c r="K47" s="115">
        <f t="shared" si="4"/>
        <v>470</v>
      </c>
      <c r="L47" s="116">
        <v>500</v>
      </c>
      <c r="N47" s="103"/>
      <c r="O47" s="122">
        <f t="shared" si="5"/>
        <v>406</v>
      </c>
    </row>
    <row r="48" spans="1:15" ht="15" x14ac:dyDescent="0.25">
      <c r="A48" s="57">
        <v>20</v>
      </c>
      <c r="B48" s="57" t="s">
        <v>168</v>
      </c>
      <c r="C48" s="57" t="s">
        <v>246</v>
      </c>
      <c r="D48" s="57" t="s">
        <v>167</v>
      </c>
      <c r="E48" s="57" t="s">
        <v>519</v>
      </c>
      <c r="F48" s="57" t="s">
        <v>520</v>
      </c>
      <c r="G48" s="57" t="s">
        <v>67</v>
      </c>
      <c r="H48" s="57" t="s">
        <v>521</v>
      </c>
      <c r="I48" s="58">
        <v>2</v>
      </c>
      <c r="J48" s="57"/>
      <c r="K48" s="80">
        <f t="shared" si="4"/>
        <v>10</v>
      </c>
      <c r="L48" s="60">
        <v>6</v>
      </c>
      <c r="O48" s="122">
        <f t="shared" si="5"/>
        <v>4</v>
      </c>
    </row>
    <row r="49" spans="1:15" ht="15.75" x14ac:dyDescent="0.25">
      <c r="A49" s="57">
        <v>21</v>
      </c>
      <c r="B49" s="57" t="s">
        <v>86</v>
      </c>
      <c r="C49" s="57" t="s">
        <v>143</v>
      </c>
      <c r="D49" s="57" t="s">
        <v>96</v>
      </c>
      <c r="E49" s="57" t="s">
        <v>94</v>
      </c>
      <c r="F49" s="78" t="s">
        <v>89</v>
      </c>
      <c r="G49" s="57" t="s">
        <v>67</v>
      </c>
      <c r="H49" s="85" t="s">
        <v>169</v>
      </c>
      <c r="I49" s="58">
        <v>1</v>
      </c>
      <c r="J49" s="57"/>
      <c r="K49" s="80">
        <f t="shared" si="4"/>
        <v>5</v>
      </c>
      <c r="L49" s="60">
        <v>10</v>
      </c>
      <c r="O49" s="122">
        <f t="shared" si="5"/>
        <v>9</v>
      </c>
    </row>
    <row r="50" spans="1:15" ht="15.75" x14ac:dyDescent="0.25">
      <c r="A50" s="57">
        <v>22</v>
      </c>
      <c r="B50" s="57" t="s">
        <v>11</v>
      </c>
      <c r="C50" s="57" t="s">
        <v>146</v>
      </c>
      <c r="D50" s="57" t="s">
        <v>157</v>
      </c>
      <c r="E50" s="57" t="s">
        <v>10</v>
      </c>
      <c r="F50" s="78" t="s">
        <v>91</v>
      </c>
      <c r="G50" s="57" t="s">
        <v>73</v>
      </c>
      <c r="H50" s="57" t="s">
        <v>104</v>
      </c>
      <c r="I50" s="58">
        <v>12</v>
      </c>
      <c r="J50" s="32"/>
      <c r="K50" s="80">
        <f t="shared" si="4"/>
        <v>60</v>
      </c>
      <c r="L50" s="60">
        <v>100</v>
      </c>
      <c r="O50" s="122">
        <f t="shared" si="5"/>
        <v>88</v>
      </c>
    </row>
    <row r="51" spans="1:15" ht="15.75" x14ac:dyDescent="0.25">
      <c r="A51" s="57">
        <v>23</v>
      </c>
      <c r="B51" s="57" t="s">
        <v>11</v>
      </c>
      <c r="C51" s="57" t="s">
        <v>522</v>
      </c>
      <c r="D51" s="57" t="s">
        <v>523</v>
      </c>
      <c r="E51" s="57" t="s">
        <v>9</v>
      </c>
      <c r="F51" s="78" t="s">
        <v>524</v>
      </c>
      <c r="G51" s="57" t="s">
        <v>73</v>
      </c>
      <c r="H51" s="57" t="s">
        <v>525</v>
      </c>
      <c r="I51" s="58">
        <v>6</v>
      </c>
      <c r="J51" s="57"/>
      <c r="K51" s="80">
        <f t="shared" si="4"/>
        <v>30</v>
      </c>
      <c r="L51" s="60">
        <v>10</v>
      </c>
      <c r="O51" s="122">
        <f t="shared" si="5"/>
        <v>4</v>
      </c>
    </row>
    <row r="52" spans="1:15" x14ac:dyDescent="0.3">
      <c r="A52" s="131">
        <v>24</v>
      </c>
      <c r="B52" s="120" t="s">
        <v>0</v>
      </c>
      <c r="C52" s="120" t="s">
        <v>153</v>
      </c>
      <c r="D52" s="120">
        <v>0</v>
      </c>
      <c r="E52" s="120"/>
      <c r="F52" s="132"/>
      <c r="G52" s="120"/>
      <c r="H52" s="120"/>
      <c r="I52" s="134">
        <v>2</v>
      </c>
      <c r="J52" s="120"/>
      <c r="K52" s="124">
        <f t="shared" si="4"/>
        <v>10</v>
      </c>
      <c r="L52" s="131"/>
    </row>
    <row r="63" spans="1:15" x14ac:dyDescent="0.3">
      <c r="C63" s="63"/>
      <c r="D63" s="65" t="s">
        <v>402</v>
      </c>
    </row>
    <row r="64" spans="1:15" x14ac:dyDescent="0.3">
      <c r="C64" s="119"/>
      <c r="D64" s="65" t="s">
        <v>403</v>
      </c>
    </row>
    <row r="65" spans="3:4" x14ac:dyDescent="0.3">
      <c r="C65" s="59"/>
      <c r="D65" s="65" t="s">
        <v>404</v>
      </c>
    </row>
    <row r="66" spans="3:4" x14ac:dyDescent="0.3">
      <c r="C66" s="105"/>
      <c r="D66" s="65" t="s">
        <v>422</v>
      </c>
    </row>
    <row r="2339" spans="2:2" x14ac:dyDescent="0.3">
      <c r="B2339" s="65" t="e">
        <f ca="1">Kodensatoren!#REF!=verketten2(A981:A999,";")</f>
        <v>#REF!</v>
      </c>
    </row>
  </sheetData>
  <autoFilter ref="A4:H43"/>
  <mergeCells count="1">
    <mergeCell ref="A1:M1"/>
  </mergeCells>
  <hyperlinks>
    <hyperlink ref="H24" r:id="rId1" display="http://www.mouser.de/Search/ProductDetail.aspx?R=MAL215099913E3virtualkey59420000virtualkey594-MAL215099913E3"/>
    <hyperlink ref="H11" r:id="rId2" display="http://www.digikey.de/scripts/DkSearch/dksus.dll?Detail&amp;itemSeq=192826729&amp;uq=635944126621324225"/>
    <hyperlink ref="H49" r:id="rId3" display="http://www.mouser.de/Search/ProductDetail.aspx?R=MAL215099913E3virtualkey59420000virtualkey594-MAL215099913E3"/>
    <hyperlink ref="H36" r:id="rId4" display="http://www.digikey.de/scripts/DkSearch/dksus.dll?Detail&amp;itemSeq=192826729&amp;uq=635944126621324225"/>
  </hyperlinks>
  <pageMargins left="0.7" right="0.7" top="0.75" bottom="0.75" header="0.3" footer="0.3"/>
  <pageSetup paperSize="9" scale="53" fitToHeight="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44"/>
  <sheetViews>
    <sheetView topLeftCell="A13" workbookViewId="0">
      <selection activeCell="L1" sqref="L1:L1048576"/>
    </sheetView>
  </sheetViews>
  <sheetFormatPr baseColWidth="10" defaultRowHeight="15" x14ac:dyDescent="0.25"/>
  <cols>
    <col min="1" max="1" width="4" style="16" bestFit="1" customWidth="1"/>
    <col min="2" max="2" width="12.85546875" style="1" bestFit="1" customWidth="1"/>
    <col min="3" max="3" width="30" style="2" bestFit="1" customWidth="1"/>
    <col min="4" max="4" width="20.7109375" style="1" bestFit="1" customWidth="1"/>
    <col min="5" max="5" width="14" style="1" bestFit="1" customWidth="1"/>
    <col min="6" max="6" width="17.7109375" style="1" hidden="1" customWidth="1"/>
    <col min="7" max="7" width="9.42578125" style="1" customWidth="1"/>
    <col min="8" max="9" width="0" style="16" hidden="1" customWidth="1"/>
    <col min="10" max="11" width="11.42578125" style="16"/>
    <col min="12" max="12" width="180.140625" style="12" customWidth="1"/>
  </cols>
  <sheetData>
    <row r="1" spans="1:12" x14ac:dyDescent="0.25">
      <c r="A1" s="162" t="s">
        <v>293</v>
      </c>
      <c r="B1" s="162"/>
      <c r="C1" s="163"/>
      <c r="D1" s="162"/>
      <c r="E1" s="162"/>
      <c r="F1" s="162"/>
      <c r="G1" s="162"/>
    </row>
    <row r="2" spans="1:12" ht="30" x14ac:dyDescent="0.25">
      <c r="A2" s="25" t="s">
        <v>34</v>
      </c>
      <c r="B2" s="3" t="s">
        <v>28</v>
      </c>
      <c r="C2" s="4" t="s">
        <v>29</v>
      </c>
      <c r="D2" s="3" t="s">
        <v>30</v>
      </c>
      <c r="E2" s="3" t="s">
        <v>31</v>
      </c>
      <c r="F2" s="3" t="s">
        <v>32</v>
      </c>
      <c r="G2" s="3" t="s">
        <v>69</v>
      </c>
      <c r="H2" s="6" t="s">
        <v>66</v>
      </c>
      <c r="I2" s="17"/>
      <c r="J2" s="17"/>
      <c r="K2" s="17"/>
      <c r="L2" s="6" t="s">
        <v>118</v>
      </c>
    </row>
    <row r="3" spans="1:12" x14ac:dyDescent="0.25">
      <c r="A3" s="25"/>
      <c r="B3" s="3"/>
      <c r="C3" s="4"/>
      <c r="D3" s="3"/>
      <c r="E3" s="3"/>
      <c r="F3" s="3"/>
      <c r="G3" s="3"/>
      <c r="H3" s="17"/>
      <c r="I3" s="17"/>
      <c r="J3" s="17"/>
      <c r="K3" s="17"/>
      <c r="L3" s="15"/>
    </row>
    <row r="4" spans="1:12" s="18" customFormat="1" ht="30" x14ac:dyDescent="0.25">
      <c r="A4" s="35">
        <v>1</v>
      </c>
      <c r="B4" s="31" t="s">
        <v>22</v>
      </c>
      <c r="C4" s="38" t="s">
        <v>153</v>
      </c>
      <c r="D4" s="30">
        <v>0</v>
      </c>
      <c r="E4" s="31"/>
      <c r="F4" s="31"/>
      <c r="G4" s="30">
        <v>70</v>
      </c>
      <c r="H4" s="31"/>
      <c r="I4" s="31"/>
      <c r="J4" s="31"/>
      <c r="K4" s="31"/>
      <c r="L4" s="39" t="s">
        <v>360</v>
      </c>
    </row>
    <row r="5" spans="1:12" s="18" customFormat="1" x14ac:dyDescent="0.25">
      <c r="A5" s="35">
        <v>2</v>
      </c>
      <c r="B5" s="31" t="s">
        <v>108</v>
      </c>
      <c r="C5" s="31" t="s">
        <v>264</v>
      </c>
      <c r="D5" s="30">
        <v>0</v>
      </c>
      <c r="E5" s="31"/>
      <c r="F5" s="31"/>
      <c r="G5" s="30">
        <v>3</v>
      </c>
      <c r="H5" s="31"/>
      <c r="I5" s="31"/>
      <c r="J5" s="31"/>
      <c r="K5" s="31"/>
      <c r="L5" s="39" t="s">
        <v>393</v>
      </c>
    </row>
    <row r="6" spans="1:12" s="18" customFormat="1" ht="60" x14ac:dyDescent="0.25">
      <c r="A6" s="35">
        <v>3</v>
      </c>
      <c r="B6" s="31" t="s">
        <v>22</v>
      </c>
      <c r="C6" s="38" t="s">
        <v>153</v>
      </c>
      <c r="D6" s="30">
        <v>0.5</v>
      </c>
      <c r="E6" s="30"/>
      <c r="F6" s="30"/>
      <c r="G6" s="30">
        <v>48</v>
      </c>
      <c r="H6" s="31"/>
      <c r="I6" s="31"/>
      <c r="J6" s="13"/>
      <c r="K6" s="13"/>
      <c r="L6" s="46" t="s">
        <v>361</v>
      </c>
    </row>
    <row r="7" spans="1:12" s="18" customFormat="1" x14ac:dyDescent="0.25">
      <c r="A7" s="35">
        <v>4</v>
      </c>
      <c r="B7" s="31" t="s">
        <v>268</v>
      </c>
      <c r="C7" s="31" t="s">
        <v>294</v>
      </c>
      <c r="D7" s="30">
        <v>22</v>
      </c>
      <c r="E7" s="31"/>
      <c r="F7" s="31"/>
      <c r="G7" s="30">
        <v>1</v>
      </c>
      <c r="H7" s="31"/>
      <c r="I7" s="31"/>
      <c r="J7" s="31"/>
      <c r="K7" s="31"/>
      <c r="L7" s="39" t="s">
        <v>271</v>
      </c>
    </row>
    <row r="8" spans="1:12" s="18" customFormat="1" x14ac:dyDescent="0.25">
      <c r="A8" s="35">
        <v>5</v>
      </c>
      <c r="B8" s="31" t="s">
        <v>22</v>
      </c>
      <c r="C8" s="38" t="s">
        <v>153</v>
      </c>
      <c r="D8" s="30">
        <v>24.9</v>
      </c>
      <c r="E8" s="30"/>
      <c r="F8" s="30"/>
      <c r="G8" s="30">
        <v>4</v>
      </c>
      <c r="H8" s="31"/>
      <c r="I8" s="31"/>
      <c r="J8" s="31"/>
      <c r="K8" s="31"/>
      <c r="L8" s="39" t="s">
        <v>362</v>
      </c>
    </row>
    <row r="9" spans="1:12" s="18" customFormat="1" x14ac:dyDescent="0.25">
      <c r="A9" s="35">
        <v>6</v>
      </c>
      <c r="B9" s="31" t="s">
        <v>22</v>
      </c>
      <c r="C9" s="38" t="s">
        <v>153</v>
      </c>
      <c r="D9" s="30">
        <v>33</v>
      </c>
      <c r="E9" s="31"/>
      <c r="F9" s="31"/>
      <c r="G9" s="30">
        <v>4</v>
      </c>
      <c r="H9" s="31"/>
      <c r="I9" s="31"/>
      <c r="J9" s="31"/>
      <c r="K9" s="31"/>
      <c r="L9" s="39" t="s">
        <v>363</v>
      </c>
    </row>
    <row r="10" spans="1:12" s="18" customFormat="1" x14ac:dyDescent="0.25">
      <c r="A10" s="35">
        <v>7</v>
      </c>
      <c r="B10" s="31" t="s">
        <v>108</v>
      </c>
      <c r="C10" s="31" t="s">
        <v>264</v>
      </c>
      <c r="D10" s="30">
        <v>51</v>
      </c>
      <c r="E10" s="30"/>
      <c r="F10" s="30"/>
      <c r="G10" s="30">
        <v>7</v>
      </c>
      <c r="H10" s="31"/>
      <c r="I10" s="31"/>
      <c r="J10" s="31"/>
      <c r="K10" s="31"/>
      <c r="L10" s="39" t="s">
        <v>364</v>
      </c>
    </row>
    <row r="11" spans="1:12" s="18" customFormat="1" x14ac:dyDescent="0.25">
      <c r="A11" s="35">
        <v>8</v>
      </c>
      <c r="B11" s="31" t="s">
        <v>22</v>
      </c>
      <c r="C11" s="38" t="s">
        <v>153</v>
      </c>
      <c r="D11" s="30">
        <v>75</v>
      </c>
      <c r="E11" s="30"/>
      <c r="F11" s="30"/>
      <c r="G11" s="30">
        <v>4</v>
      </c>
      <c r="H11" s="31"/>
      <c r="I11" s="31"/>
      <c r="J11" s="31"/>
      <c r="K11" s="31"/>
      <c r="L11" s="39" t="s">
        <v>365</v>
      </c>
    </row>
    <row r="12" spans="1:12" s="18" customFormat="1" ht="30" x14ac:dyDescent="0.25">
      <c r="A12" s="35">
        <v>9</v>
      </c>
      <c r="B12" s="31" t="s">
        <v>22</v>
      </c>
      <c r="C12" s="38" t="s">
        <v>153</v>
      </c>
      <c r="D12" s="30">
        <v>100</v>
      </c>
      <c r="E12" s="31"/>
      <c r="F12" s="31"/>
      <c r="G12" s="30">
        <v>42</v>
      </c>
      <c r="H12" s="31"/>
      <c r="I12" s="31"/>
      <c r="J12" s="31"/>
      <c r="K12" s="31"/>
      <c r="L12" s="39" t="s">
        <v>396</v>
      </c>
    </row>
    <row r="13" spans="1:12" s="18" customFormat="1" x14ac:dyDescent="0.25">
      <c r="A13" s="35">
        <v>10</v>
      </c>
      <c r="B13" s="31" t="s">
        <v>268</v>
      </c>
      <c r="C13" s="31" t="s">
        <v>294</v>
      </c>
      <c r="D13" s="30">
        <v>100</v>
      </c>
      <c r="E13" s="31"/>
      <c r="F13" s="31"/>
      <c r="G13" s="30">
        <v>2</v>
      </c>
      <c r="H13" s="31"/>
      <c r="I13" s="31"/>
      <c r="J13" s="31"/>
      <c r="K13" s="31"/>
      <c r="L13" s="39" t="s">
        <v>295</v>
      </c>
    </row>
    <row r="14" spans="1:12" s="18" customFormat="1" x14ac:dyDescent="0.25">
      <c r="A14" s="35">
        <v>12</v>
      </c>
      <c r="B14" s="31" t="s">
        <v>376</v>
      </c>
      <c r="C14" s="31" t="s">
        <v>298</v>
      </c>
      <c r="D14" s="30">
        <v>140</v>
      </c>
      <c r="E14" s="30"/>
      <c r="F14" s="30"/>
      <c r="G14" s="30">
        <v>2</v>
      </c>
      <c r="H14" s="31"/>
      <c r="I14" s="31"/>
      <c r="J14" s="31"/>
      <c r="K14" s="31"/>
      <c r="L14" s="39" t="s">
        <v>299</v>
      </c>
    </row>
    <row r="15" spans="1:12" s="18" customFormat="1" x14ac:dyDescent="0.25">
      <c r="A15" s="35">
        <v>13</v>
      </c>
      <c r="B15" s="31" t="s">
        <v>108</v>
      </c>
      <c r="C15" s="31" t="s">
        <v>264</v>
      </c>
      <c r="D15" s="30">
        <v>162</v>
      </c>
      <c r="E15" s="30"/>
      <c r="F15" s="30"/>
      <c r="G15" s="43">
        <v>2</v>
      </c>
      <c r="H15" s="31"/>
      <c r="I15" s="31"/>
      <c r="J15" s="26"/>
      <c r="K15" s="26"/>
      <c r="L15" s="47" t="s">
        <v>301</v>
      </c>
    </row>
    <row r="16" spans="1:12" s="18" customFormat="1" x14ac:dyDescent="0.25">
      <c r="A16" s="35">
        <v>14</v>
      </c>
      <c r="B16" s="31" t="s">
        <v>22</v>
      </c>
      <c r="C16" s="38" t="s">
        <v>153</v>
      </c>
      <c r="D16" s="30">
        <v>200</v>
      </c>
      <c r="E16" s="31"/>
      <c r="F16" s="31"/>
      <c r="G16" s="30">
        <v>4</v>
      </c>
      <c r="H16" s="31"/>
      <c r="I16" s="31"/>
      <c r="J16" s="31"/>
      <c r="K16" s="31"/>
      <c r="L16" s="39" t="s">
        <v>366</v>
      </c>
    </row>
    <row r="17" spans="1:12" s="18" customFormat="1" x14ac:dyDescent="0.25">
      <c r="A17" s="35">
        <v>15</v>
      </c>
      <c r="B17" s="31" t="s">
        <v>22</v>
      </c>
      <c r="C17" s="38" t="s">
        <v>153</v>
      </c>
      <c r="D17" s="30">
        <v>240</v>
      </c>
      <c r="E17" s="30"/>
      <c r="F17" s="30"/>
      <c r="G17" s="30">
        <v>16</v>
      </c>
      <c r="H17" s="31"/>
      <c r="I17" s="31"/>
      <c r="J17" s="31"/>
      <c r="K17" s="31"/>
      <c r="L17" s="39" t="s">
        <v>367</v>
      </c>
    </row>
    <row r="18" spans="1:12" s="18" customFormat="1" x14ac:dyDescent="0.25">
      <c r="A18" s="35">
        <v>16</v>
      </c>
      <c r="B18" s="31" t="s">
        <v>22</v>
      </c>
      <c r="C18" s="38" t="s">
        <v>153</v>
      </c>
      <c r="D18" s="30">
        <v>261</v>
      </c>
      <c r="E18" s="30"/>
      <c r="F18" s="30"/>
      <c r="G18" s="30">
        <v>4</v>
      </c>
      <c r="H18" s="31"/>
      <c r="I18" s="31"/>
      <c r="J18" s="31"/>
      <c r="K18" s="31"/>
      <c r="L18" s="39" t="s">
        <v>368</v>
      </c>
    </row>
    <row r="19" spans="1:12" s="18" customFormat="1" x14ac:dyDescent="0.25">
      <c r="A19" s="35">
        <v>17</v>
      </c>
      <c r="B19" s="31" t="s">
        <v>22</v>
      </c>
      <c r="C19" s="38" t="s">
        <v>153</v>
      </c>
      <c r="D19" s="30">
        <v>330</v>
      </c>
      <c r="E19" s="31"/>
      <c r="F19" s="31"/>
      <c r="G19" s="30">
        <v>11</v>
      </c>
      <c r="H19" s="31"/>
      <c r="I19" s="31"/>
      <c r="J19" s="31"/>
      <c r="K19" s="31"/>
      <c r="L19" s="39" t="s">
        <v>369</v>
      </c>
    </row>
    <row r="20" spans="1:12" s="18" customFormat="1" x14ac:dyDescent="0.25">
      <c r="A20" s="35">
        <v>19</v>
      </c>
      <c r="B20" s="31" t="s">
        <v>108</v>
      </c>
      <c r="C20" s="31" t="s">
        <v>264</v>
      </c>
      <c r="D20" s="30">
        <v>470</v>
      </c>
      <c r="E20" s="31"/>
      <c r="F20" s="31"/>
      <c r="G20" s="30">
        <v>1</v>
      </c>
      <c r="H20" s="31"/>
      <c r="I20" s="31"/>
      <c r="J20" s="31"/>
      <c r="K20" s="31"/>
      <c r="L20" s="39" t="s">
        <v>267</v>
      </c>
    </row>
    <row r="21" spans="1:12" s="18" customFormat="1" x14ac:dyDescent="0.25">
      <c r="A21" s="35">
        <v>20</v>
      </c>
      <c r="B21" s="31" t="s">
        <v>22</v>
      </c>
      <c r="C21" s="38" t="s">
        <v>153</v>
      </c>
      <c r="D21" s="30" t="s">
        <v>260</v>
      </c>
      <c r="E21" s="31"/>
      <c r="F21" s="31"/>
      <c r="G21" s="30">
        <v>29</v>
      </c>
      <c r="H21" s="31"/>
      <c r="I21" s="31"/>
      <c r="J21" s="31"/>
      <c r="K21" s="31"/>
      <c r="L21" s="39" t="s">
        <v>398</v>
      </c>
    </row>
    <row r="22" spans="1:12" s="18" customFormat="1" x14ac:dyDescent="0.25">
      <c r="A22" s="35">
        <v>21</v>
      </c>
      <c r="B22" s="31" t="s">
        <v>108</v>
      </c>
      <c r="C22" s="31" t="s">
        <v>264</v>
      </c>
      <c r="D22" s="30" t="s">
        <v>265</v>
      </c>
      <c r="E22" s="31"/>
      <c r="F22" s="31"/>
      <c r="G22" s="30">
        <v>1</v>
      </c>
      <c r="H22" s="31"/>
      <c r="I22" s="31"/>
      <c r="J22" s="31"/>
      <c r="K22" s="31"/>
      <c r="L22" s="39" t="s">
        <v>263</v>
      </c>
    </row>
    <row r="23" spans="1:12" s="18" customFormat="1" x14ac:dyDescent="0.25">
      <c r="A23" s="35">
        <v>22</v>
      </c>
      <c r="B23" s="31" t="s">
        <v>108</v>
      </c>
      <c r="C23" s="44" t="s">
        <v>264</v>
      </c>
      <c r="D23" s="19" t="s">
        <v>303</v>
      </c>
      <c r="E23" s="31"/>
      <c r="F23" s="31"/>
      <c r="G23" s="30">
        <v>2</v>
      </c>
      <c r="H23" s="31"/>
      <c r="I23" s="31"/>
      <c r="J23" s="31"/>
      <c r="K23" s="31"/>
      <c r="L23" s="39" t="s">
        <v>392</v>
      </c>
    </row>
    <row r="24" spans="1:12" s="18" customFormat="1" x14ac:dyDescent="0.25">
      <c r="A24" s="35">
        <v>23</v>
      </c>
      <c r="B24" s="31" t="s">
        <v>22</v>
      </c>
      <c r="C24" s="38" t="s">
        <v>153</v>
      </c>
      <c r="D24" s="30" t="s">
        <v>275</v>
      </c>
      <c r="E24" s="30"/>
      <c r="F24" s="30"/>
      <c r="G24" s="30">
        <v>1</v>
      </c>
      <c r="H24" s="31"/>
      <c r="I24" s="31"/>
      <c r="J24" s="31"/>
      <c r="K24" s="31"/>
      <c r="L24" s="39" t="s">
        <v>274</v>
      </c>
    </row>
    <row r="25" spans="1:12" s="18" customFormat="1" x14ac:dyDescent="0.25">
      <c r="A25" s="35">
        <v>24</v>
      </c>
      <c r="B25" s="31" t="s">
        <v>22</v>
      </c>
      <c r="C25" s="38" t="s">
        <v>153</v>
      </c>
      <c r="D25" s="30" t="s">
        <v>372</v>
      </c>
      <c r="E25" s="30"/>
      <c r="F25" s="30"/>
      <c r="G25" s="30">
        <v>5</v>
      </c>
      <c r="H25" s="31"/>
      <c r="I25" s="31"/>
      <c r="J25" s="31"/>
      <c r="K25" s="31"/>
      <c r="L25" s="39" t="s">
        <v>373</v>
      </c>
    </row>
    <row r="26" spans="1:12" s="18" customFormat="1" x14ac:dyDescent="0.25">
      <c r="A26" s="35">
        <v>25</v>
      </c>
      <c r="B26" s="31" t="s">
        <v>22</v>
      </c>
      <c r="C26" s="38" t="s">
        <v>153</v>
      </c>
      <c r="D26" s="30" t="s">
        <v>276</v>
      </c>
      <c r="E26" s="30"/>
      <c r="F26" s="30"/>
      <c r="G26" s="30">
        <v>8</v>
      </c>
      <c r="H26" s="31"/>
      <c r="I26" s="31"/>
      <c r="J26" s="31"/>
      <c r="K26" s="31"/>
      <c r="L26" s="39" t="s">
        <v>371</v>
      </c>
    </row>
    <row r="27" spans="1:12" s="18" customFormat="1" x14ac:dyDescent="0.25">
      <c r="A27" s="35">
        <v>26</v>
      </c>
      <c r="B27" s="31" t="s">
        <v>22</v>
      </c>
      <c r="C27" s="38" t="s">
        <v>153</v>
      </c>
      <c r="D27" s="30" t="s">
        <v>273</v>
      </c>
      <c r="E27" s="31"/>
      <c r="F27" s="31"/>
      <c r="G27" s="30">
        <v>1</v>
      </c>
      <c r="H27" s="31"/>
      <c r="I27" s="31"/>
      <c r="J27" s="31"/>
      <c r="K27" s="31"/>
      <c r="L27" s="39" t="s">
        <v>272</v>
      </c>
    </row>
    <row r="28" spans="1:12" s="18" customFormat="1" x14ac:dyDescent="0.25">
      <c r="A28" s="35">
        <v>27</v>
      </c>
      <c r="B28" s="31" t="s">
        <v>108</v>
      </c>
      <c r="C28" s="31" t="s">
        <v>264</v>
      </c>
      <c r="D28" s="30" t="s">
        <v>302</v>
      </c>
      <c r="E28" s="30"/>
      <c r="F28" s="30"/>
      <c r="G28" s="30">
        <v>10</v>
      </c>
      <c r="H28" s="31"/>
      <c r="I28" s="31"/>
      <c r="J28" s="31"/>
      <c r="K28" s="31"/>
      <c r="L28" s="39" t="s">
        <v>375</v>
      </c>
    </row>
    <row r="29" spans="1:12" s="18" customFormat="1" x14ac:dyDescent="0.25">
      <c r="A29" s="35">
        <v>28</v>
      </c>
      <c r="B29" s="31" t="s">
        <v>108</v>
      </c>
      <c r="C29" s="44" t="s">
        <v>264</v>
      </c>
      <c r="D29" s="30" t="s">
        <v>259</v>
      </c>
      <c r="E29" s="30"/>
      <c r="F29" s="30"/>
      <c r="G29" s="30">
        <v>1</v>
      </c>
      <c r="H29" s="31"/>
      <c r="I29" s="31"/>
      <c r="J29" s="31"/>
      <c r="K29" s="31"/>
      <c r="L29" s="39" t="s">
        <v>266</v>
      </c>
    </row>
    <row r="30" spans="1:12" s="18" customFormat="1" ht="75" x14ac:dyDescent="0.25">
      <c r="A30" s="35">
        <v>29</v>
      </c>
      <c r="B30" s="31" t="s">
        <v>22</v>
      </c>
      <c r="C30" s="38" t="s">
        <v>153</v>
      </c>
      <c r="D30" s="30" t="s">
        <v>259</v>
      </c>
      <c r="E30" s="30"/>
      <c r="F30" s="30"/>
      <c r="G30" s="30">
        <v>89</v>
      </c>
      <c r="H30" s="31"/>
      <c r="I30" s="31"/>
      <c r="J30" s="31"/>
      <c r="K30" s="31"/>
      <c r="L30" s="39" t="s">
        <v>379</v>
      </c>
    </row>
    <row r="31" spans="1:12" s="18" customFormat="1" x14ac:dyDescent="0.25">
      <c r="A31" s="35">
        <v>30</v>
      </c>
      <c r="B31" s="31" t="s">
        <v>22</v>
      </c>
      <c r="C31" s="38" t="s">
        <v>153</v>
      </c>
      <c r="D31" s="30" t="s">
        <v>261</v>
      </c>
      <c r="E31" s="30"/>
      <c r="F31" s="30"/>
      <c r="G31" s="30">
        <v>5</v>
      </c>
      <c r="H31" s="31"/>
      <c r="I31" s="31"/>
      <c r="J31" s="31"/>
      <c r="K31" s="31"/>
      <c r="L31" s="39" t="s">
        <v>378</v>
      </c>
    </row>
    <row r="32" spans="1:12" s="18" customFormat="1" x14ac:dyDescent="0.25">
      <c r="A32" s="35">
        <v>31</v>
      </c>
      <c r="B32" s="31" t="s">
        <v>22</v>
      </c>
      <c r="C32" s="38" t="s">
        <v>153</v>
      </c>
      <c r="D32" s="30" t="s">
        <v>262</v>
      </c>
      <c r="E32" s="31"/>
      <c r="F32" s="31"/>
      <c r="G32" s="30">
        <v>13</v>
      </c>
      <c r="H32" s="31"/>
      <c r="I32" s="31"/>
      <c r="J32" s="31"/>
      <c r="K32" s="31"/>
      <c r="L32" s="39" t="s">
        <v>377</v>
      </c>
    </row>
    <row r="33" spans="1:12" s="18" customFormat="1" x14ac:dyDescent="0.25">
      <c r="A33" s="35">
        <v>32</v>
      </c>
      <c r="B33" s="31" t="s">
        <v>22</v>
      </c>
      <c r="C33" s="38" t="s">
        <v>153</v>
      </c>
      <c r="D33" s="30" t="s">
        <v>258</v>
      </c>
      <c r="E33" s="31"/>
      <c r="F33" s="31"/>
      <c r="G33" s="30">
        <v>29</v>
      </c>
      <c r="H33" s="31"/>
      <c r="I33" s="31"/>
      <c r="J33" s="31"/>
      <c r="K33" s="31"/>
      <c r="L33" s="39" t="s">
        <v>370</v>
      </c>
    </row>
    <row r="34" spans="1:12" s="18" customFormat="1" x14ac:dyDescent="0.25">
      <c r="A34" s="35">
        <v>33</v>
      </c>
      <c r="B34" s="31" t="s">
        <v>108</v>
      </c>
      <c r="C34" s="31" t="s">
        <v>264</v>
      </c>
      <c r="D34" s="30" t="s">
        <v>258</v>
      </c>
      <c r="E34" s="31"/>
      <c r="F34" s="31"/>
      <c r="G34" s="30">
        <v>13</v>
      </c>
      <c r="H34" s="31"/>
      <c r="I34" s="31"/>
      <c r="J34" s="31"/>
      <c r="K34" s="31"/>
      <c r="L34" s="39" t="s">
        <v>374</v>
      </c>
    </row>
    <row r="35" spans="1:12" s="18" customFormat="1" x14ac:dyDescent="0.25">
      <c r="A35" s="35">
        <v>34</v>
      </c>
      <c r="B35" s="31" t="s">
        <v>22</v>
      </c>
      <c r="C35" s="38" t="s">
        <v>153</v>
      </c>
      <c r="D35" s="30" t="s">
        <v>277</v>
      </c>
      <c r="E35" s="30"/>
      <c r="F35" s="30"/>
      <c r="G35" s="30">
        <v>2</v>
      </c>
      <c r="H35" s="31"/>
      <c r="I35" s="31"/>
      <c r="J35" s="31"/>
      <c r="K35" s="31"/>
      <c r="L35" s="39" t="s">
        <v>300</v>
      </c>
    </row>
    <row r="36" spans="1:12" s="18" customFormat="1" x14ac:dyDescent="0.25">
      <c r="A36" s="35">
        <v>35</v>
      </c>
      <c r="B36" s="31" t="s">
        <v>270</v>
      </c>
      <c r="C36" s="31" t="s">
        <v>296</v>
      </c>
      <c r="D36" s="30" t="s">
        <v>269</v>
      </c>
      <c r="E36" s="31"/>
      <c r="F36" s="31"/>
      <c r="G36" s="30">
        <v>2</v>
      </c>
      <c r="H36" s="31"/>
      <c r="I36" s="31"/>
      <c r="J36" s="31"/>
      <c r="K36" s="31"/>
      <c r="L36" s="39" t="s">
        <v>297</v>
      </c>
    </row>
    <row r="38" spans="1:12" x14ac:dyDescent="0.25">
      <c r="G38" s="1">
        <f>SUM(G4:G37)</f>
        <v>436</v>
      </c>
      <c r="H38" s="26"/>
      <c r="I38" s="27"/>
      <c r="J38" s="45"/>
      <c r="K38" s="45"/>
      <c r="L38" s="24"/>
    </row>
    <row r="42" spans="1:12" x14ac:dyDescent="0.25">
      <c r="C42" s="29"/>
      <c r="D42" s="1" t="s">
        <v>402</v>
      </c>
    </row>
    <row r="43" spans="1:12" x14ac:dyDescent="0.25">
      <c r="C43" s="36"/>
      <c r="D43" s="1" t="s">
        <v>403</v>
      </c>
    </row>
    <row r="44" spans="1:12" x14ac:dyDescent="0.25">
      <c r="C44" s="34"/>
      <c r="D44" s="1" t="s">
        <v>404</v>
      </c>
    </row>
  </sheetData>
  <sortState ref="B4:L41">
    <sortCondition ref="D4:D41"/>
    <sortCondition ref="B4:B41"/>
  </sortState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PG55"/>
  <sheetViews>
    <sheetView topLeftCell="C13" zoomScaleNormal="100" workbookViewId="0">
      <selection activeCell="O7" sqref="O7:P7"/>
    </sheetView>
  </sheetViews>
  <sheetFormatPr baseColWidth="10" defaultRowHeight="15" x14ac:dyDescent="0.25"/>
  <cols>
    <col min="1" max="1" width="3.42578125" style="16" bestFit="1" customWidth="1"/>
    <col min="2" max="2" width="29" style="65" bestFit="1" customWidth="1"/>
    <col min="3" max="3" width="39.42578125" style="65" bestFit="1" customWidth="1"/>
    <col min="4" max="4" width="22.42578125" style="65" bestFit="1" customWidth="1"/>
    <col min="5" max="5" width="17.140625" style="65" bestFit="1" customWidth="1"/>
    <col min="6" max="6" width="21" style="65" bestFit="1" customWidth="1"/>
    <col min="7" max="7" width="12.7109375" style="65" bestFit="1" customWidth="1"/>
    <col min="8" max="8" width="26.42578125" style="65" bestFit="1" customWidth="1"/>
    <col min="9" max="9" width="9.140625" style="65" customWidth="1"/>
    <col min="10" max="10" width="7.140625" style="65" bestFit="1" customWidth="1"/>
    <col min="11" max="11" width="7.140625" style="146" customWidth="1"/>
    <col min="12" max="14" width="14.140625" style="146" customWidth="1"/>
    <col min="15" max="16" width="11.42578125" style="103"/>
    <col min="17" max="1775" width="11.42578125" style="18"/>
  </cols>
  <sheetData>
    <row r="1" spans="1:1775" x14ac:dyDescent="0.25">
      <c r="A1" s="164" t="s">
        <v>304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87"/>
      <c r="M1" s="87"/>
      <c r="N1" s="87"/>
    </row>
    <row r="2" spans="1:1775" ht="30" x14ac:dyDescent="0.25">
      <c r="A2" s="25" t="s">
        <v>34</v>
      </c>
      <c r="B2" s="89" t="s">
        <v>28</v>
      </c>
      <c r="C2" s="89" t="s">
        <v>29</v>
      </c>
      <c r="D2" s="89" t="s">
        <v>30</v>
      </c>
      <c r="E2" s="89" t="s">
        <v>31</v>
      </c>
      <c r="F2" s="89" t="s">
        <v>32</v>
      </c>
      <c r="G2" s="89" t="s">
        <v>64</v>
      </c>
      <c r="H2" s="90" t="s">
        <v>65</v>
      </c>
      <c r="I2" s="89" t="s">
        <v>69</v>
      </c>
      <c r="J2" s="90" t="s">
        <v>411</v>
      </c>
      <c r="K2" s="138" t="s">
        <v>408</v>
      </c>
      <c r="L2" s="138" t="s">
        <v>410</v>
      </c>
      <c r="M2" s="138" t="s">
        <v>415</v>
      </c>
      <c r="N2" s="138" t="s">
        <v>530</v>
      </c>
      <c r="O2" s="147" t="s">
        <v>526</v>
      </c>
    </row>
    <row r="3" spans="1:1775" s="22" customFormat="1" x14ac:dyDescent="0.25">
      <c r="A3" s="33">
        <v>1</v>
      </c>
      <c r="B3" s="57" t="s">
        <v>280</v>
      </c>
      <c r="C3" s="57" t="s">
        <v>305</v>
      </c>
      <c r="D3" s="57" t="s">
        <v>279</v>
      </c>
      <c r="E3" s="57" t="s">
        <v>306</v>
      </c>
      <c r="F3" s="57" t="s">
        <v>307</v>
      </c>
      <c r="G3" s="57"/>
      <c r="H3" s="57"/>
      <c r="I3" s="135">
        <v>20</v>
      </c>
      <c r="J3" s="58">
        <f>I3*10</f>
        <v>200</v>
      </c>
      <c r="K3" s="139">
        <v>19</v>
      </c>
      <c r="L3" s="139">
        <f t="shared" ref="L3:L22" si="0">(J3*K3)</f>
        <v>3800</v>
      </c>
      <c r="M3" s="139"/>
      <c r="N3" s="135"/>
      <c r="O3" s="103"/>
      <c r="P3" s="103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</row>
    <row r="4" spans="1:1775" s="22" customFormat="1" x14ac:dyDescent="0.25">
      <c r="A4" s="33">
        <v>2</v>
      </c>
      <c r="B4" s="57" t="s">
        <v>281</v>
      </c>
      <c r="C4" s="57" t="s">
        <v>305</v>
      </c>
      <c r="D4" s="57" t="s">
        <v>279</v>
      </c>
      <c r="E4" s="57" t="s">
        <v>306</v>
      </c>
      <c r="F4" s="57" t="s">
        <v>307</v>
      </c>
      <c r="G4" s="57"/>
      <c r="H4" s="57"/>
      <c r="I4" s="135">
        <v>4</v>
      </c>
      <c r="J4" s="58">
        <f t="shared" ref="J4:J22" si="1">I4*10</f>
        <v>40</v>
      </c>
      <c r="K4" s="139">
        <v>19</v>
      </c>
      <c r="L4" s="139">
        <f t="shared" si="0"/>
        <v>760</v>
      </c>
      <c r="M4" s="139" t="s">
        <v>442</v>
      </c>
      <c r="N4" s="148">
        <v>1</v>
      </c>
      <c r="O4" s="103">
        <v>360</v>
      </c>
      <c r="P4" s="74" t="s">
        <v>559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</row>
    <row r="5" spans="1:1775" s="22" customFormat="1" x14ac:dyDescent="0.25">
      <c r="A5" s="21">
        <v>3</v>
      </c>
      <c r="B5" s="75" t="s">
        <v>249</v>
      </c>
      <c r="C5" s="105" t="s">
        <v>318</v>
      </c>
      <c r="D5" s="75" t="s">
        <v>249</v>
      </c>
      <c r="E5" s="75" t="s">
        <v>306</v>
      </c>
      <c r="F5" s="75" t="s">
        <v>401</v>
      </c>
      <c r="G5" s="75" t="s">
        <v>67</v>
      </c>
      <c r="H5" s="75" t="s">
        <v>400</v>
      </c>
      <c r="I5" s="149">
        <v>1</v>
      </c>
      <c r="J5" s="76">
        <f t="shared" si="1"/>
        <v>10</v>
      </c>
      <c r="K5" s="150">
        <v>40.15</v>
      </c>
      <c r="L5" s="150">
        <f t="shared" si="0"/>
        <v>401.5</v>
      </c>
      <c r="M5" s="150"/>
      <c r="N5" s="148">
        <v>1</v>
      </c>
      <c r="O5" s="105">
        <f t="shared" ref="O5:O11" si="2">(J5+J28)</f>
        <v>15</v>
      </c>
      <c r="P5" s="103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</row>
    <row r="6" spans="1:1775" s="22" customFormat="1" x14ac:dyDescent="0.25">
      <c r="A6" s="69">
        <v>4</v>
      </c>
      <c r="B6" s="70" t="s">
        <v>248</v>
      </c>
      <c r="C6" s="57" t="s">
        <v>308</v>
      </c>
      <c r="D6" s="57" t="s">
        <v>309</v>
      </c>
      <c r="E6" s="57" t="s">
        <v>310</v>
      </c>
      <c r="F6" s="57" t="s">
        <v>311</v>
      </c>
      <c r="G6" s="57" t="s">
        <v>79</v>
      </c>
      <c r="H6" s="57">
        <v>1702010</v>
      </c>
      <c r="I6" s="135">
        <v>10</v>
      </c>
      <c r="J6" s="58">
        <f t="shared" si="1"/>
        <v>100</v>
      </c>
      <c r="K6" s="139">
        <v>0.23</v>
      </c>
      <c r="L6" s="139">
        <f t="shared" si="0"/>
        <v>23</v>
      </c>
      <c r="M6" s="139">
        <v>200</v>
      </c>
      <c r="N6" s="148">
        <v>70</v>
      </c>
      <c r="O6" s="59">
        <f t="shared" si="2"/>
        <v>150</v>
      </c>
      <c r="P6" s="59" t="s">
        <v>552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</row>
    <row r="7" spans="1:1775" s="22" customFormat="1" x14ac:dyDescent="0.25">
      <c r="A7" s="69">
        <v>5</v>
      </c>
      <c r="B7" s="74" t="s">
        <v>312</v>
      </c>
      <c r="C7" s="57" t="s">
        <v>287</v>
      </c>
      <c r="D7" s="57" t="s">
        <v>287</v>
      </c>
      <c r="E7" s="57"/>
      <c r="F7" s="57"/>
      <c r="G7" s="57" t="s">
        <v>75</v>
      </c>
      <c r="H7" s="57">
        <v>9733302</v>
      </c>
      <c r="I7" s="135">
        <v>3</v>
      </c>
      <c r="J7" s="58">
        <f t="shared" si="1"/>
        <v>30</v>
      </c>
      <c r="K7" s="139">
        <v>0.05</v>
      </c>
      <c r="L7" s="139">
        <f t="shared" si="0"/>
        <v>1.5</v>
      </c>
      <c r="M7" s="139">
        <v>100</v>
      </c>
      <c r="N7" s="148">
        <v>3</v>
      </c>
      <c r="O7" s="59">
        <f t="shared" si="2"/>
        <v>40</v>
      </c>
      <c r="P7" s="59" t="s">
        <v>553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</row>
    <row r="8" spans="1:1775" s="22" customFormat="1" x14ac:dyDescent="0.25">
      <c r="A8" s="69">
        <v>6</v>
      </c>
      <c r="B8" s="70" t="s">
        <v>289</v>
      </c>
      <c r="C8" s="70" t="s">
        <v>313</v>
      </c>
      <c r="D8" s="70" t="s">
        <v>288</v>
      </c>
      <c r="E8" s="70" t="s">
        <v>314</v>
      </c>
      <c r="F8" s="70">
        <v>734151471</v>
      </c>
      <c r="G8" s="70" t="s">
        <v>67</v>
      </c>
      <c r="H8" s="70" t="s">
        <v>315</v>
      </c>
      <c r="I8" s="151">
        <v>20</v>
      </c>
      <c r="J8" s="73">
        <f t="shared" si="1"/>
        <v>200</v>
      </c>
      <c r="K8" s="152">
        <v>1.98</v>
      </c>
      <c r="L8" s="152">
        <f t="shared" si="0"/>
        <v>396</v>
      </c>
      <c r="M8" s="152" t="s">
        <v>435</v>
      </c>
      <c r="N8" s="151"/>
      <c r="O8" s="103">
        <f t="shared" si="2"/>
        <v>350</v>
      </c>
      <c r="P8" s="74" t="s">
        <v>554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</row>
    <row r="9" spans="1:1775" s="18" customFormat="1" x14ac:dyDescent="0.25">
      <c r="A9" s="69">
        <v>7</v>
      </c>
      <c r="B9" s="70" t="s">
        <v>252</v>
      </c>
      <c r="C9" s="57" t="s">
        <v>319</v>
      </c>
      <c r="D9" s="57" t="s">
        <v>320</v>
      </c>
      <c r="E9" s="57" t="s">
        <v>314</v>
      </c>
      <c r="F9" s="168">
        <v>878311420</v>
      </c>
      <c r="G9" s="57" t="s">
        <v>75</v>
      </c>
      <c r="H9" s="57">
        <v>7472285</v>
      </c>
      <c r="I9" s="135">
        <v>1</v>
      </c>
      <c r="J9" s="58">
        <f t="shared" si="1"/>
        <v>10</v>
      </c>
      <c r="K9" s="139">
        <v>1.05</v>
      </c>
      <c r="L9" s="139">
        <f t="shared" si="0"/>
        <v>10.5</v>
      </c>
      <c r="M9" s="139">
        <v>30</v>
      </c>
      <c r="N9" s="135"/>
      <c r="O9" s="59">
        <f t="shared" si="2"/>
        <v>15</v>
      </c>
      <c r="P9" s="59" t="s">
        <v>555</v>
      </c>
    </row>
    <row r="10" spans="1:1775" s="22" customFormat="1" x14ac:dyDescent="0.25">
      <c r="A10" s="69">
        <v>8</v>
      </c>
      <c r="B10" s="70" t="s">
        <v>250</v>
      </c>
      <c r="C10" s="70" t="s">
        <v>334</v>
      </c>
      <c r="D10" s="70" t="s">
        <v>250</v>
      </c>
      <c r="E10" s="70" t="s">
        <v>314</v>
      </c>
      <c r="F10" s="70">
        <v>878331420</v>
      </c>
      <c r="G10" s="70" t="s">
        <v>67</v>
      </c>
      <c r="H10" s="70" t="s">
        <v>335</v>
      </c>
      <c r="I10" s="151">
        <v>2</v>
      </c>
      <c r="J10" s="73">
        <f t="shared" si="1"/>
        <v>20</v>
      </c>
      <c r="K10" s="152">
        <v>1.26</v>
      </c>
      <c r="L10" s="152">
        <f t="shared" si="0"/>
        <v>25.2</v>
      </c>
      <c r="M10" s="152" t="s">
        <v>444</v>
      </c>
      <c r="N10" s="151"/>
      <c r="O10" s="103">
        <f t="shared" si="2"/>
        <v>35</v>
      </c>
      <c r="P10" s="74" t="s">
        <v>450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</row>
    <row r="11" spans="1:1775" s="22" customFormat="1" x14ac:dyDescent="0.25">
      <c r="A11" s="69">
        <v>9</v>
      </c>
      <c r="B11" s="70" t="s">
        <v>284</v>
      </c>
      <c r="C11" s="70" t="s">
        <v>346</v>
      </c>
      <c r="D11" s="70" t="s">
        <v>283</v>
      </c>
      <c r="E11" s="70" t="s">
        <v>314</v>
      </c>
      <c r="F11" s="70">
        <v>877823003</v>
      </c>
      <c r="G11" s="70" t="s">
        <v>67</v>
      </c>
      <c r="H11" s="70" t="s">
        <v>347</v>
      </c>
      <c r="I11" s="151">
        <v>1</v>
      </c>
      <c r="J11" s="73">
        <f t="shared" si="1"/>
        <v>10</v>
      </c>
      <c r="K11" s="152">
        <v>15.28</v>
      </c>
      <c r="L11" s="152">
        <f t="shared" si="0"/>
        <v>152.79999999999998</v>
      </c>
      <c r="M11" s="152" t="s">
        <v>443</v>
      </c>
      <c r="N11" s="148">
        <v>1</v>
      </c>
      <c r="O11" s="103">
        <f t="shared" si="2"/>
        <v>15</v>
      </c>
      <c r="P11" s="74" t="s">
        <v>434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</row>
    <row r="12" spans="1:1775" s="22" customFormat="1" x14ac:dyDescent="0.25">
      <c r="A12" s="33">
        <v>10</v>
      </c>
      <c r="B12" s="57" t="s">
        <v>251</v>
      </c>
      <c r="C12" s="57" t="s">
        <v>321</v>
      </c>
      <c r="D12" s="57" t="s">
        <v>251</v>
      </c>
      <c r="E12" s="57" t="s">
        <v>322</v>
      </c>
      <c r="F12" s="135">
        <v>47503341054401</v>
      </c>
      <c r="G12" s="57" t="s">
        <v>74</v>
      </c>
      <c r="H12" s="57" t="s">
        <v>323</v>
      </c>
      <c r="I12" s="135">
        <v>8</v>
      </c>
      <c r="J12" s="58">
        <f t="shared" si="1"/>
        <v>80</v>
      </c>
      <c r="K12" s="139">
        <v>0.3</v>
      </c>
      <c r="L12" s="139">
        <f t="shared" si="0"/>
        <v>24</v>
      </c>
      <c r="M12" s="139" t="s">
        <v>452</v>
      </c>
      <c r="N12" s="135"/>
      <c r="O12" s="103">
        <f>(J12+J36)</f>
        <v>95</v>
      </c>
      <c r="P12" s="103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</row>
    <row r="13" spans="1:1775" s="22" customFormat="1" x14ac:dyDescent="0.25">
      <c r="A13" s="33">
        <v>11</v>
      </c>
      <c r="B13" s="57" t="s">
        <v>257</v>
      </c>
      <c r="C13" s="57" t="s">
        <v>328</v>
      </c>
      <c r="D13" s="57" t="s">
        <v>257</v>
      </c>
      <c r="E13" s="57" t="s">
        <v>322</v>
      </c>
      <c r="F13" s="144">
        <v>4750334103400</v>
      </c>
      <c r="G13" s="57" t="s">
        <v>74</v>
      </c>
      <c r="H13" s="57" t="s">
        <v>329</v>
      </c>
      <c r="I13" s="135">
        <v>1</v>
      </c>
      <c r="J13" s="58">
        <f t="shared" si="1"/>
        <v>10</v>
      </c>
      <c r="K13" s="139">
        <v>0.27</v>
      </c>
      <c r="L13" s="139">
        <f t="shared" si="0"/>
        <v>2.7</v>
      </c>
      <c r="M13" s="139" t="s">
        <v>453</v>
      </c>
      <c r="N13" s="135"/>
      <c r="O13" s="103">
        <f>(J13+J37)</f>
        <v>20</v>
      </c>
      <c r="P13" s="103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</row>
    <row r="14" spans="1:1775" s="22" customFormat="1" x14ac:dyDescent="0.25">
      <c r="A14" s="49">
        <v>12</v>
      </c>
      <c r="B14" s="53" t="s">
        <v>254</v>
      </c>
      <c r="C14" s="53" t="s">
        <v>324</v>
      </c>
      <c r="D14" s="53" t="s">
        <v>253</v>
      </c>
      <c r="E14" s="53" t="s">
        <v>325</v>
      </c>
      <c r="F14" s="53" t="s">
        <v>326</v>
      </c>
      <c r="G14" s="53" t="s">
        <v>67</v>
      </c>
      <c r="H14" s="53" t="s">
        <v>327</v>
      </c>
      <c r="I14" s="140">
        <v>1</v>
      </c>
      <c r="J14" s="56">
        <f t="shared" si="1"/>
        <v>10</v>
      </c>
      <c r="K14" s="141">
        <v>22.7</v>
      </c>
      <c r="L14" s="141">
        <f t="shared" si="0"/>
        <v>227</v>
      </c>
      <c r="M14" s="141" t="s">
        <v>443</v>
      </c>
      <c r="N14" s="140"/>
      <c r="O14" s="103">
        <f>(J14+J39)</f>
        <v>15</v>
      </c>
      <c r="P14" s="74" t="s">
        <v>485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</row>
    <row r="15" spans="1:1775" s="22" customFormat="1" x14ac:dyDescent="0.25">
      <c r="A15" s="49">
        <v>13</v>
      </c>
      <c r="B15" s="53" t="s">
        <v>291</v>
      </c>
      <c r="C15" s="53" t="s">
        <v>336</v>
      </c>
      <c r="D15" s="53" t="s">
        <v>337</v>
      </c>
      <c r="E15" s="53" t="s">
        <v>325</v>
      </c>
      <c r="F15" s="63" t="s">
        <v>338</v>
      </c>
      <c r="G15" s="53" t="s">
        <v>67</v>
      </c>
      <c r="H15" s="53" t="s">
        <v>339</v>
      </c>
      <c r="I15" s="140">
        <v>1</v>
      </c>
      <c r="J15" s="56">
        <f t="shared" si="1"/>
        <v>10</v>
      </c>
      <c r="K15" s="141">
        <v>20.149999999999999</v>
      </c>
      <c r="L15" s="141">
        <f t="shared" si="0"/>
        <v>201.5</v>
      </c>
      <c r="M15" s="141" t="s">
        <v>443</v>
      </c>
      <c r="N15" s="140"/>
      <c r="O15" s="103">
        <f>(J15+J40)</f>
        <v>15</v>
      </c>
      <c r="P15" s="74" t="s">
        <v>485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</row>
    <row r="16" spans="1:1775" s="22" customFormat="1" x14ac:dyDescent="0.25">
      <c r="A16" s="49">
        <v>14</v>
      </c>
      <c r="B16" s="53" t="s">
        <v>256</v>
      </c>
      <c r="C16" s="53" t="s">
        <v>330</v>
      </c>
      <c r="D16" s="53" t="s">
        <v>255</v>
      </c>
      <c r="E16" s="53" t="s">
        <v>331</v>
      </c>
      <c r="F16" s="53" t="s">
        <v>332</v>
      </c>
      <c r="G16" s="53" t="s">
        <v>67</v>
      </c>
      <c r="H16" s="53" t="s">
        <v>333</v>
      </c>
      <c r="I16" s="140">
        <v>1</v>
      </c>
      <c r="J16" s="56">
        <f t="shared" si="1"/>
        <v>10</v>
      </c>
      <c r="K16" s="141">
        <v>0.51</v>
      </c>
      <c r="L16" s="141">
        <f t="shared" si="0"/>
        <v>5.0999999999999996</v>
      </c>
      <c r="M16" s="141" t="s">
        <v>443</v>
      </c>
      <c r="N16" s="140"/>
      <c r="O16" s="103">
        <f>(J16+J41)</f>
        <v>15</v>
      </c>
      <c r="P16" s="74" t="s">
        <v>485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</row>
    <row r="17" spans="1:1775" s="18" customFormat="1" x14ac:dyDescent="0.25">
      <c r="A17" s="33">
        <v>15</v>
      </c>
      <c r="B17" s="57" t="s">
        <v>286</v>
      </c>
      <c r="C17" s="57" t="s">
        <v>340</v>
      </c>
      <c r="D17" s="57" t="s">
        <v>285</v>
      </c>
      <c r="E17" s="57" t="s">
        <v>341</v>
      </c>
      <c r="F17" s="57" t="s">
        <v>285</v>
      </c>
      <c r="G17" s="57" t="s">
        <v>74</v>
      </c>
      <c r="H17" s="57" t="s">
        <v>342</v>
      </c>
      <c r="I17" s="135">
        <v>1</v>
      </c>
      <c r="J17" s="58">
        <f t="shared" si="1"/>
        <v>10</v>
      </c>
      <c r="K17" s="139">
        <v>7.24</v>
      </c>
      <c r="L17" s="139">
        <f t="shared" si="0"/>
        <v>72.400000000000006</v>
      </c>
      <c r="M17" s="139">
        <v>17</v>
      </c>
      <c r="N17" s="135"/>
      <c r="O17" s="59">
        <f>(J17+J42)</f>
        <v>15</v>
      </c>
      <c r="P17" s="59" t="s">
        <v>558</v>
      </c>
    </row>
    <row r="18" spans="1:1775" s="22" customFormat="1" x14ac:dyDescent="0.25">
      <c r="A18" s="49">
        <v>16</v>
      </c>
      <c r="B18" s="53" t="s">
        <v>282</v>
      </c>
      <c r="C18" s="57" t="s">
        <v>343</v>
      </c>
      <c r="D18" s="57" t="s">
        <v>282</v>
      </c>
      <c r="E18" s="57" t="s">
        <v>344</v>
      </c>
      <c r="F18" s="57" t="s">
        <v>345</v>
      </c>
      <c r="G18" s="57" t="s">
        <v>79</v>
      </c>
      <c r="H18" s="57">
        <v>1022231</v>
      </c>
      <c r="I18" s="135">
        <v>9</v>
      </c>
      <c r="J18" s="58">
        <f t="shared" si="1"/>
        <v>90</v>
      </c>
      <c r="K18" s="139">
        <v>0.12</v>
      </c>
      <c r="L18" s="139">
        <f t="shared" si="0"/>
        <v>10.799999999999999</v>
      </c>
      <c r="M18" s="139">
        <v>200</v>
      </c>
      <c r="N18" s="135"/>
      <c r="O18" s="59">
        <f>(J18+J43)</f>
        <v>110</v>
      </c>
      <c r="P18" s="59" t="s">
        <v>552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</row>
    <row r="19" spans="1:1775" s="22" customFormat="1" x14ac:dyDescent="0.25">
      <c r="A19" s="33">
        <v>17</v>
      </c>
      <c r="B19" s="32" t="s">
        <v>130</v>
      </c>
      <c r="C19" s="32" t="s">
        <v>358</v>
      </c>
      <c r="D19" s="30" t="s">
        <v>566</v>
      </c>
      <c r="E19" s="32" t="s">
        <v>357</v>
      </c>
      <c r="F19" s="30" t="s">
        <v>566</v>
      </c>
      <c r="G19" s="32"/>
      <c r="H19" s="32"/>
      <c r="I19" s="142">
        <v>2</v>
      </c>
      <c r="J19" s="68">
        <f t="shared" si="1"/>
        <v>20</v>
      </c>
      <c r="K19" s="143">
        <v>5.93</v>
      </c>
      <c r="L19" s="143">
        <f t="shared" si="0"/>
        <v>118.6</v>
      </c>
      <c r="M19" s="143"/>
      <c r="N19" s="142"/>
      <c r="O19" s="103"/>
      <c r="P19" s="74" t="s">
        <v>567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</row>
    <row r="20" spans="1:1775" s="18" customFormat="1" x14ac:dyDescent="0.25">
      <c r="A20" s="33">
        <v>18</v>
      </c>
      <c r="B20" s="103" t="s">
        <v>131</v>
      </c>
      <c r="C20" s="111" t="s">
        <v>382</v>
      </c>
      <c r="D20" s="111" t="s">
        <v>383</v>
      </c>
      <c r="E20" s="32" t="s">
        <v>357</v>
      </c>
      <c r="F20" s="111" t="s">
        <v>384</v>
      </c>
      <c r="G20" s="32"/>
      <c r="H20" s="32"/>
      <c r="I20" s="142">
        <v>1</v>
      </c>
      <c r="J20" s="68">
        <f t="shared" si="1"/>
        <v>10</v>
      </c>
      <c r="K20" s="143">
        <v>5.46</v>
      </c>
      <c r="L20" s="143">
        <f t="shared" si="0"/>
        <v>54.6</v>
      </c>
      <c r="M20" s="143"/>
      <c r="N20" s="142"/>
      <c r="O20" s="74">
        <v>15</v>
      </c>
      <c r="P20" s="74" t="s">
        <v>565</v>
      </c>
    </row>
    <row r="21" spans="1:1775" s="22" customFormat="1" x14ac:dyDescent="0.25">
      <c r="A21" s="21">
        <v>19</v>
      </c>
      <c r="B21" s="32" t="s">
        <v>381</v>
      </c>
      <c r="C21" s="32" t="s">
        <v>380</v>
      </c>
      <c r="D21" s="32" t="s">
        <v>349</v>
      </c>
      <c r="E21" s="32" t="s">
        <v>348</v>
      </c>
      <c r="F21" s="32" t="s">
        <v>350</v>
      </c>
      <c r="G21" s="32"/>
      <c r="H21" s="32"/>
      <c r="I21" s="142">
        <v>22</v>
      </c>
      <c r="J21" s="68">
        <f t="shared" si="1"/>
        <v>220</v>
      </c>
      <c r="K21" s="143">
        <v>3.5</v>
      </c>
      <c r="L21" s="143">
        <f t="shared" si="0"/>
        <v>770</v>
      </c>
      <c r="M21" s="143"/>
      <c r="N21" s="142"/>
      <c r="O21" s="103">
        <v>220</v>
      </c>
      <c r="P21" s="103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</row>
    <row r="22" spans="1:1775" s="22" customFormat="1" x14ac:dyDescent="0.25">
      <c r="A22" s="28">
        <v>20</v>
      </c>
      <c r="B22" s="32" t="s">
        <v>128</v>
      </c>
      <c r="C22" s="32" t="s">
        <v>389</v>
      </c>
      <c r="D22" s="32" t="s">
        <v>129</v>
      </c>
      <c r="E22" s="32" t="s">
        <v>390</v>
      </c>
      <c r="F22" s="32" t="s">
        <v>391</v>
      </c>
      <c r="G22" s="32"/>
      <c r="H22" s="32"/>
      <c r="I22" s="142">
        <v>4</v>
      </c>
      <c r="J22" s="68">
        <f t="shared" si="1"/>
        <v>40</v>
      </c>
      <c r="K22" s="143">
        <v>2.77</v>
      </c>
      <c r="L22" s="143">
        <f t="shared" si="0"/>
        <v>110.8</v>
      </c>
      <c r="M22" s="143"/>
      <c r="N22" s="142"/>
      <c r="O22" s="103">
        <v>40</v>
      </c>
      <c r="P22" s="103" t="s">
        <v>560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</row>
    <row r="23" spans="1:1775" x14ac:dyDescent="0.25">
      <c r="I23" s="145">
        <f>SUM(I6:I22)</f>
        <v>88</v>
      </c>
      <c r="J23" s="95"/>
      <c r="K23" s="104"/>
      <c r="L23" s="104"/>
      <c r="M23" s="104"/>
      <c r="N23" s="104"/>
    </row>
    <row r="25" spans="1:1775" ht="30" x14ac:dyDescent="0.25">
      <c r="I25" s="89" t="s">
        <v>69</v>
      </c>
      <c r="J25" s="90" t="s">
        <v>551</v>
      </c>
      <c r="L25" s="104"/>
      <c r="M25" s="104"/>
      <c r="N25" s="104"/>
    </row>
    <row r="26" spans="1:1775" x14ac:dyDescent="0.25">
      <c r="A26" s="33">
        <v>1</v>
      </c>
      <c r="B26" s="57" t="s">
        <v>280</v>
      </c>
      <c r="C26" s="57" t="s">
        <v>305</v>
      </c>
      <c r="D26" s="57" t="s">
        <v>279</v>
      </c>
      <c r="E26" s="57" t="s">
        <v>306</v>
      </c>
      <c r="F26" s="57" t="s">
        <v>307</v>
      </c>
      <c r="G26" s="57"/>
      <c r="H26" s="57"/>
      <c r="I26" s="58"/>
      <c r="J26" s="65">
        <f>(I26*5)</f>
        <v>0</v>
      </c>
      <c r="M26" s="57"/>
      <c r="N26" s="120"/>
    </row>
    <row r="27" spans="1:1775" x14ac:dyDescent="0.25">
      <c r="A27" s="33">
        <v>2</v>
      </c>
      <c r="B27" s="57" t="s">
        <v>281</v>
      </c>
      <c r="C27" s="57" t="s">
        <v>305</v>
      </c>
      <c r="D27" s="57" t="s">
        <v>279</v>
      </c>
      <c r="E27" s="57" t="s">
        <v>306</v>
      </c>
      <c r="F27" s="57" t="s">
        <v>307</v>
      </c>
      <c r="G27" s="57"/>
      <c r="H27" s="57"/>
      <c r="I27" s="58">
        <v>24</v>
      </c>
      <c r="J27" s="65">
        <f t="shared" ref="J27:J48" si="3">(I27*5)</f>
        <v>120</v>
      </c>
      <c r="M27" s="57">
        <v>25</v>
      </c>
      <c r="N27" s="120">
        <f>(M27-I27)</f>
        <v>1</v>
      </c>
      <c r="P27" s="74"/>
    </row>
    <row r="28" spans="1:1775" x14ac:dyDescent="0.25">
      <c r="A28" s="33">
        <v>3</v>
      </c>
      <c r="B28" s="57" t="s">
        <v>249</v>
      </c>
      <c r="C28" s="57" t="s">
        <v>318</v>
      </c>
      <c r="D28" s="57" t="s">
        <v>249</v>
      </c>
      <c r="E28" s="57" t="s">
        <v>306</v>
      </c>
      <c r="F28" s="57" t="s">
        <v>401</v>
      </c>
      <c r="G28" s="57" t="s">
        <v>67</v>
      </c>
      <c r="H28" s="57" t="s">
        <v>400</v>
      </c>
      <c r="I28" s="58">
        <v>1</v>
      </c>
      <c r="J28" s="65">
        <f t="shared" si="3"/>
        <v>5</v>
      </c>
      <c r="M28" s="57">
        <v>2</v>
      </c>
      <c r="N28" s="120">
        <f t="shared" ref="N28:N48" si="4">(M28-I28)</f>
        <v>1</v>
      </c>
      <c r="P28" s="105"/>
    </row>
    <row r="29" spans="1:1775" x14ac:dyDescent="0.25">
      <c r="A29" s="33">
        <v>4</v>
      </c>
      <c r="B29" s="57" t="s">
        <v>248</v>
      </c>
      <c r="C29" s="57" t="s">
        <v>308</v>
      </c>
      <c r="D29" s="57" t="s">
        <v>309</v>
      </c>
      <c r="E29" s="57" t="s">
        <v>310</v>
      </c>
      <c r="F29" s="57" t="s">
        <v>311</v>
      </c>
      <c r="G29" s="57" t="s">
        <v>79</v>
      </c>
      <c r="H29" s="57">
        <v>1702010</v>
      </c>
      <c r="I29" s="58">
        <v>10</v>
      </c>
      <c r="J29" s="65">
        <f t="shared" si="3"/>
        <v>50</v>
      </c>
      <c r="M29" s="57">
        <v>80</v>
      </c>
      <c r="N29" s="120">
        <f t="shared" si="4"/>
        <v>70</v>
      </c>
      <c r="P29" s="74"/>
    </row>
    <row r="30" spans="1:1775" x14ac:dyDescent="0.25">
      <c r="A30" s="33">
        <v>5</v>
      </c>
      <c r="B30" s="57" t="s">
        <v>287</v>
      </c>
      <c r="C30" s="57" t="s">
        <v>531</v>
      </c>
      <c r="D30" s="57" t="s">
        <v>287</v>
      </c>
      <c r="E30" s="57" t="s">
        <v>386</v>
      </c>
      <c r="F30" s="57">
        <v>61300211121</v>
      </c>
      <c r="G30" s="57"/>
      <c r="H30" s="57"/>
      <c r="I30" s="58">
        <v>2</v>
      </c>
      <c r="J30" s="65">
        <f t="shared" si="3"/>
        <v>10</v>
      </c>
      <c r="M30" s="57">
        <v>5</v>
      </c>
      <c r="N30" s="120">
        <f t="shared" si="4"/>
        <v>3</v>
      </c>
      <c r="P30" s="74"/>
    </row>
    <row r="31" spans="1:1775" x14ac:dyDescent="0.25">
      <c r="A31" s="33">
        <v>6</v>
      </c>
      <c r="B31" s="57" t="s">
        <v>289</v>
      </c>
      <c r="C31" s="57" t="s">
        <v>313</v>
      </c>
      <c r="D31" s="57" t="s">
        <v>288</v>
      </c>
      <c r="E31" s="57" t="s">
        <v>314</v>
      </c>
      <c r="F31" s="57">
        <v>734151471</v>
      </c>
      <c r="G31" s="57" t="s">
        <v>67</v>
      </c>
      <c r="H31" s="57" t="s">
        <v>315</v>
      </c>
      <c r="I31" s="58">
        <v>30</v>
      </c>
      <c r="J31" s="65">
        <f t="shared" si="3"/>
        <v>150</v>
      </c>
      <c r="M31" s="57">
        <v>30</v>
      </c>
      <c r="N31" s="120">
        <f t="shared" si="4"/>
        <v>0</v>
      </c>
      <c r="P31" s="74"/>
    </row>
    <row r="32" spans="1:1775" x14ac:dyDescent="0.25">
      <c r="A32" s="33">
        <v>7</v>
      </c>
      <c r="B32" s="57" t="s">
        <v>252</v>
      </c>
      <c r="C32" s="57" t="s">
        <v>532</v>
      </c>
      <c r="D32" s="57" t="s">
        <v>320</v>
      </c>
      <c r="E32" s="57" t="s">
        <v>314</v>
      </c>
      <c r="F32" s="60">
        <v>878311420</v>
      </c>
      <c r="G32" s="57" t="s">
        <v>75</v>
      </c>
      <c r="H32" s="57">
        <v>7472285</v>
      </c>
      <c r="I32" s="58">
        <v>1</v>
      </c>
      <c r="J32" s="65">
        <f t="shared" si="3"/>
        <v>5</v>
      </c>
      <c r="M32" s="57">
        <v>1</v>
      </c>
      <c r="N32" s="120">
        <f t="shared" si="4"/>
        <v>0</v>
      </c>
      <c r="P32" s="74"/>
    </row>
    <row r="33" spans="1:16" x14ac:dyDescent="0.25">
      <c r="A33" s="33">
        <v>8</v>
      </c>
      <c r="B33" s="57" t="s">
        <v>250</v>
      </c>
      <c r="C33" s="57" t="s">
        <v>533</v>
      </c>
      <c r="D33" s="57" t="s">
        <v>250</v>
      </c>
      <c r="E33" s="57" t="s">
        <v>314</v>
      </c>
      <c r="F33" s="57">
        <v>878331420</v>
      </c>
      <c r="G33" s="57" t="s">
        <v>67</v>
      </c>
      <c r="H33" s="57" t="s">
        <v>335</v>
      </c>
      <c r="I33" s="58">
        <v>3</v>
      </c>
      <c r="J33" s="65">
        <f t="shared" si="3"/>
        <v>15</v>
      </c>
      <c r="M33" s="57">
        <v>3</v>
      </c>
      <c r="N33" s="120">
        <f t="shared" si="4"/>
        <v>0</v>
      </c>
      <c r="P33" s="74"/>
    </row>
    <row r="34" spans="1:16" x14ac:dyDescent="0.25">
      <c r="A34" s="33">
        <v>9</v>
      </c>
      <c r="B34" s="57" t="s">
        <v>284</v>
      </c>
      <c r="C34" s="57" t="s">
        <v>346</v>
      </c>
      <c r="D34" s="57" t="s">
        <v>283</v>
      </c>
      <c r="E34" s="57" t="s">
        <v>314</v>
      </c>
      <c r="F34" s="57">
        <v>877823003</v>
      </c>
      <c r="G34" s="57" t="s">
        <v>67</v>
      </c>
      <c r="H34" s="57" t="s">
        <v>347</v>
      </c>
      <c r="I34" s="58">
        <v>1</v>
      </c>
      <c r="J34" s="65">
        <f t="shared" si="3"/>
        <v>5</v>
      </c>
      <c r="M34" s="57">
        <v>2</v>
      </c>
      <c r="N34" s="120">
        <f t="shared" si="4"/>
        <v>1</v>
      </c>
      <c r="P34" s="74"/>
    </row>
    <row r="35" spans="1:16" x14ac:dyDescent="0.25">
      <c r="A35" s="33">
        <v>10</v>
      </c>
      <c r="B35" s="57" t="s">
        <v>535</v>
      </c>
      <c r="C35" s="57" t="s">
        <v>534</v>
      </c>
      <c r="D35" s="57" t="s">
        <v>535</v>
      </c>
      <c r="E35" s="57" t="s">
        <v>322</v>
      </c>
      <c r="F35" s="135">
        <v>4750334106400</v>
      </c>
      <c r="G35" s="57"/>
      <c r="H35" s="57"/>
      <c r="I35" s="58">
        <v>2</v>
      </c>
      <c r="J35" s="65">
        <f t="shared" si="3"/>
        <v>10</v>
      </c>
      <c r="M35" s="57">
        <v>2</v>
      </c>
      <c r="N35" s="120">
        <f t="shared" si="4"/>
        <v>0</v>
      </c>
      <c r="P35" s="59"/>
    </row>
    <row r="36" spans="1:16" x14ac:dyDescent="0.25">
      <c r="A36" s="33">
        <v>11</v>
      </c>
      <c r="B36" s="57" t="s">
        <v>251</v>
      </c>
      <c r="C36" s="57" t="s">
        <v>321</v>
      </c>
      <c r="D36" s="57" t="s">
        <v>251</v>
      </c>
      <c r="E36" s="57" t="s">
        <v>322</v>
      </c>
      <c r="F36" s="135">
        <v>47503341054401</v>
      </c>
      <c r="G36" s="57" t="s">
        <v>74</v>
      </c>
      <c r="H36" s="57" t="s">
        <v>323</v>
      </c>
      <c r="I36" s="58">
        <v>3</v>
      </c>
      <c r="J36" s="65">
        <f t="shared" si="3"/>
        <v>15</v>
      </c>
      <c r="M36" s="57">
        <v>3</v>
      </c>
      <c r="N36" s="120">
        <f t="shared" si="4"/>
        <v>0</v>
      </c>
      <c r="P36" s="59"/>
    </row>
    <row r="37" spans="1:16" x14ac:dyDescent="0.25">
      <c r="A37" s="33">
        <v>12</v>
      </c>
      <c r="B37" s="57" t="s">
        <v>257</v>
      </c>
      <c r="C37" s="57" t="s">
        <v>328</v>
      </c>
      <c r="D37" s="57" t="s">
        <v>257</v>
      </c>
      <c r="E37" s="57" t="s">
        <v>322</v>
      </c>
      <c r="F37" s="135">
        <v>4750334103400</v>
      </c>
      <c r="G37" s="57" t="s">
        <v>74</v>
      </c>
      <c r="H37" s="57" t="s">
        <v>329</v>
      </c>
      <c r="I37" s="58">
        <v>2</v>
      </c>
      <c r="J37" s="65">
        <f t="shared" si="3"/>
        <v>10</v>
      </c>
      <c r="M37" s="57">
        <v>2</v>
      </c>
      <c r="N37" s="120">
        <f t="shared" si="4"/>
        <v>0</v>
      </c>
      <c r="P37" s="59"/>
    </row>
    <row r="38" spans="1:16" x14ac:dyDescent="0.25">
      <c r="A38" s="33">
        <v>13</v>
      </c>
      <c r="B38" s="57" t="s">
        <v>537</v>
      </c>
      <c r="C38" s="57" t="s">
        <v>536</v>
      </c>
      <c r="D38" s="57" t="s">
        <v>537</v>
      </c>
      <c r="E38" s="57" t="s">
        <v>322</v>
      </c>
      <c r="F38" s="135">
        <v>4750334102400</v>
      </c>
      <c r="G38" s="57"/>
      <c r="H38" s="57"/>
      <c r="I38" s="58">
        <v>1</v>
      </c>
      <c r="J38" s="65">
        <f t="shared" si="3"/>
        <v>5</v>
      </c>
      <c r="M38" s="57">
        <v>1</v>
      </c>
      <c r="N38" s="120">
        <f t="shared" si="4"/>
        <v>0</v>
      </c>
      <c r="P38" s="59"/>
    </row>
    <row r="39" spans="1:16" x14ac:dyDescent="0.25">
      <c r="A39" s="33">
        <v>14</v>
      </c>
      <c r="B39" s="57" t="s">
        <v>254</v>
      </c>
      <c r="C39" s="57" t="s">
        <v>324</v>
      </c>
      <c r="D39" s="57" t="s">
        <v>253</v>
      </c>
      <c r="E39" s="57" t="s">
        <v>325</v>
      </c>
      <c r="F39" s="57" t="s">
        <v>326</v>
      </c>
      <c r="G39" s="57" t="s">
        <v>67</v>
      </c>
      <c r="H39" s="57" t="s">
        <v>327</v>
      </c>
      <c r="I39" s="58">
        <v>1</v>
      </c>
      <c r="J39" s="65">
        <f t="shared" si="3"/>
        <v>5</v>
      </c>
      <c r="M39" s="57">
        <v>2</v>
      </c>
      <c r="N39" s="120">
        <f t="shared" si="4"/>
        <v>1</v>
      </c>
      <c r="P39" s="74"/>
    </row>
    <row r="40" spans="1:16" x14ac:dyDescent="0.25">
      <c r="A40" s="33">
        <v>15</v>
      </c>
      <c r="B40" s="57" t="s">
        <v>291</v>
      </c>
      <c r="C40" s="57" t="s">
        <v>336</v>
      </c>
      <c r="D40" s="57" t="s">
        <v>337</v>
      </c>
      <c r="E40" s="57" t="s">
        <v>325</v>
      </c>
      <c r="F40" s="57" t="s">
        <v>338</v>
      </c>
      <c r="G40" s="57" t="s">
        <v>67</v>
      </c>
      <c r="H40" s="57" t="s">
        <v>339</v>
      </c>
      <c r="I40" s="58">
        <v>1</v>
      </c>
      <c r="J40" s="65">
        <f t="shared" si="3"/>
        <v>5</v>
      </c>
      <c r="M40" s="57">
        <v>2</v>
      </c>
      <c r="N40" s="120">
        <f t="shared" si="4"/>
        <v>1</v>
      </c>
      <c r="P40" s="74"/>
    </row>
    <row r="41" spans="1:16" x14ac:dyDescent="0.25">
      <c r="A41" s="33">
        <v>16</v>
      </c>
      <c r="B41" s="57" t="s">
        <v>256</v>
      </c>
      <c r="C41" s="57" t="s">
        <v>330</v>
      </c>
      <c r="D41" s="57" t="s">
        <v>255</v>
      </c>
      <c r="E41" s="57" t="s">
        <v>331</v>
      </c>
      <c r="F41" s="57" t="s">
        <v>332</v>
      </c>
      <c r="G41" s="57" t="s">
        <v>67</v>
      </c>
      <c r="H41" s="57" t="s">
        <v>333</v>
      </c>
      <c r="I41" s="58">
        <v>1</v>
      </c>
      <c r="J41" s="65">
        <f t="shared" si="3"/>
        <v>5</v>
      </c>
      <c r="M41" s="57">
        <v>10</v>
      </c>
      <c r="N41" s="120">
        <f t="shared" si="4"/>
        <v>9</v>
      </c>
      <c r="P41" s="74"/>
    </row>
    <row r="42" spans="1:16" x14ac:dyDescent="0.25">
      <c r="A42" s="33">
        <v>17</v>
      </c>
      <c r="B42" s="57" t="s">
        <v>286</v>
      </c>
      <c r="C42" s="57" t="s">
        <v>340</v>
      </c>
      <c r="D42" s="57" t="s">
        <v>285</v>
      </c>
      <c r="E42" s="57" t="s">
        <v>341</v>
      </c>
      <c r="F42" s="57" t="s">
        <v>285</v>
      </c>
      <c r="G42" s="57" t="s">
        <v>74</v>
      </c>
      <c r="H42" s="57" t="s">
        <v>342</v>
      </c>
      <c r="I42" s="58">
        <v>1</v>
      </c>
      <c r="J42" s="65">
        <f t="shared" si="3"/>
        <v>5</v>
      </c>
      <c r="M42" s="57">
        <v>1</v>
      </c>
      <c r="N42" s="120">
        <f t="shared" si="4"/>
        <v>0</v>
      </c>
      <c r="P42" s="74"/>
    </row>
    <row r="43" spans="1:16" x14ac:dyDescent="0.25">
      <c r="A43" s="33">
        <v>18</v>
      </c>
      <c r="B43" s="57" t="s">
        <v>282</v>
      </c>
      <c r="C43" s="57" t="s">
        <v>343</v>
      </c>
      <c r="D43" s="57" t="s">
        <v>282</v>
      </c>
      <c r="E43" s="57" t="s">
        <v>538</v>
      </c>
      <c r="F43" s="57" t="s">
        <v>345</v>
      </c>
      <c r="G43" s="57" t="s">
        <v>79</v>
      </c>
      <c r="H43" s="57">
        <v>1022231</v>
      </c>
      <c r="I43" s="58">
        <v>4</v>
      </c>
      <c r="J43" s="65">
        <f t="shared" si="3"/>
        <v>20</v>
      </c>
      <c r="M43" s="57">
        <v>12</v>
      </c>
      <c r="N43" s="120">
        <f t="shared" si="4"/>
        <v>8</v>
      </c>
      <c r="P43" s="74"/>
    </row>
    <row r="44" spans="1:16" x14ac:dyDescent="0.25">
      <c r="A44" s="33">
        <v>19</v>
      </c>
      <c r="B44" s="57" t="s">
        <v>131</v>
      </c>
      <c r="C44" s="57" t="s">
        <v>382</v>
      </c>
      <c r="D44" s="57" t="s">
        <v>383</v>
      </c>
      <c r="E44" s="57" t="s">
        <v>357</v>
      </c>
      <c r="F44" s="57" t="s">
        <v>384</v>
      </c>
      <c r="G44" s="57"/>
      <c r="H44" s="57"/>
      <c r="I44" s="58">
        <v>1</v>
      </c>
      <c r="J44" s="65">
        <f t="shared" si="3"/>
        <v>5</v>
      </c>
      <c r="M44" s="57">
        <v>7</v>
      </c>
      <c r="N44" s="120">
        <f t="shared" si="4"/>
        <v>6</v>
      </c>
      <c r="P44" s="74" t="s">
        <v>556</v>
      </c>
    </row>
    <row r="45" spans="1:16" x14ac:dyDescent="0.25">
      <c r="A45" s="33">
        <v>20</v>
      </c>
      <c r="B45" s="57" t="s">
        <v>541</v>
      </c>
      <c r="C45" s="57" t="s">
        <v>539</v>
      </c>
      <c r="D45" s="57" t="s">
        <v>540</v>
      </c>
      <c r="E45" s="57" t="s">
        <v>357</v>
      </c>
      <c r="F45" s="57" t="s">
        <v>540</v>
      </c>
      <c r="G45" s="57"/>
      <c r="H45" s="57"/>
      <c r="I45" s="58">
        <v>10</v>
      </c>
      <c r="J45" s="65">
        <f t="shared" si="3"/>
        <v>50</v>
      </c>
      <c r="M45" s="57">
        <v>25</v>
      </c>
      <c r="N45" s="120">
        <f t="shared" si="4"/>
        <v>15</v>
      </c>
      <c r="P45" s="74" t="s">
        <v>427</v>
      </c>
    </row>
    <row r="46" spans="1:16" x14ac:dyDescent="0.25">
      <c r="A46" s="33">
        <v>21</v>
      </c>
      <c r="B46" s="57" t="s">
        <v>544</v>
      </c>
      <c r="C46" s="57" t="s">
        <v>542</v>
      </c>
      <c r="D46" s="57" t="s">
        <v>543</v>
      </c>
      <c r="E46" s="57" t="s">
        <v>357</v>
      </c>
      <c r="F46" s="57" t="s">
        <v>544</v>
      </c>
      <c r="G46" s="57"/>
      <c r="H46" s="57"/>
      <c r="I46" s="58">
        <v>1</v>
      </c>
      <c r="J46" s="65">
        <f t="shared" si="3"/>
        <v>5</v>
      </c>
      <c r="M46" s="57">
        <v>1</v>
      </c>
      <c r="N46" s="120">
        <f t="shared" si="4"/>
        <v>0</v>
      </c>
      <c r="P46" s="74" t="s">
        <v>556</v>
      </c>
    </row>
    <row r="47" spans="1:16" x14ac:dyDescent="0.25">
      <c r="A47" s="33">
        <v>22</v>
      </c>
      <c r="B47" s="57" t="s">
        <v>546</v>
      </c>
      <c r="C47" s="57" t="s">
        <v>545</v>
      </c>
      <c r="D47" s="57" t="s">
        <v>546</v>
      </c>
      <c r="E47" s="57" t="s">
        <v>123</v>
      </c>
      <c r="F47" s="57">
        <v>61300821121</v>
      </c>
      <c r="G47" s="57" t="s">
        <v>67</v>
      </c>
      <c r="H47" s="57" t="s">
        <v>547</v>
      </c>
      <c r="I47" s="58">
        <v>2</v>
      </c>
      <c r="J47" s="65">
        <f t="shared" si="3"/>
        <v>10</v>
      </c>
      <c r="M47" s="57">
        <v>25</v>
      </c>
      <c r="N47" s="120">
        <f t="shared" si="4"/>
        <v>23</v>
      </c>
      <c r="P47" s="74" t="s">
        <v>444</v>
      </c>
    </row>
    <row r="48" spans="1:16" x14ac:dyDescent="0.25">
      <c r="A48" s="136">
        <v>23</v>
      </c>
      <c r="B48" s="137" t="s">
        <v>550</v>
      </c>
      <c r="C48" s="137" t="s">
        <v>548</v>
      </c>
      <c r="D48" s="137"/>
      <c r="E48" s="137" t="s">
        <v>123</v>
      </c>
      <c r="F48" s="137" t="s">
        <v>549</v>
      </c>
      <c r="G48" s="137"/>
      <c r="H48" s="137"/>
      <c r="I48" s="137">
        <v>12</v>
      </c>
      <c r="J48" s="65">
        <f t="shared" si="3"/>
        <v>60</v>
      </c>
      <c r="M48" s="57">
        <v>20</v>
      </c>
      <c r="N48" s="120">
        <f t="shared" si="4"/>
        <v>8</v>
      </c>
      <c r="P48" s="74" t="s">
        <v>557</v>
      </c>
    </row>
    <row r="52" spans="2:3" x14ac:dyDescent="0.25">
      <c r="B52" s="63"/>
      <c r="C52" s="65" t="s">
        <v>402</v>
      </c>
    </row>
    <row r="53" spans="2:3" x14ac:dyDescent="0.25">
      <c r="B53" s="119"/>
      <c r="C53" s="65" t="s">
        <v>403</v>
      </c>
    </row>
    <row r="54" spans="2:3" x14ac:dyDescent="0.25">
      <c r="B54" s="59"/>
      <c r="C54" s="65" t="s">
        <v>404</v>
      </c>
    </row>
    <row r="55" spans="2:3" x14ac:dyDescent="0.25">
      <c r="B55" s="105"/>
      <c r="C55" s="65" t="s">
        <v>406</v>
      </c>
    </row>
  </sheetData>
  <mergeCells count="1">
    <mergeCell ref="A1:K1"/>
  </mergeCells>
  <pageMargins left="0.7" right="0.7" top="0.78740157499999996" bottom="0.78740157499999996" header="0.3" footer="0.3"/>
  <pageSetup paperSize="9" scale="5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N39"/>
  <sheetViews>
    <sheetView workbookViewId="0">
      <selection activeCell="K38" sqref="K38"/>
    </sheetView>
  </sheetViews>
  <sheetFormatPr baseColWidth="10" defaultRowHeight="15" x14ac:dyDescent="0.25"/>
  <cols>
    <col min="1" max="1" width="3.42578125" style="1" bestFit="1" customWidth="1"/>
    <col min="2" max="2" width="28" style="65" bestFit="1" customWidth="1"/>
    <col min="3" max="3" width="35.28515625" style="65" bestFit="1" customWidth="1"/>
    <col min="4" max="4" width="20.7109375" style="65" bestFit="1" customWidth="1"/>
    <col min="5" max="5" width="17.140625" style="65" bestFit="1" customWidth="1"/>
    <col min="6" max="6" width="19.140625" style="65" bestFit="1" customWidth="1"/>
    <col min="7" max="7" width="12.7109375" style="65" bestFit="1" customWidth="1"/>
    <col min="8" max="8" width="13.85546875" style="65" bestFit="1" customWidth="1"/>
    <col min="9" max="9" width="15.5703125" style="65" bestFit="1" customWidth="1"/>
    <col min="10" max="10" width="15.5703125" style="65" customWidth="1"/>
    <col min="11" max="11" width="11.5703125" style="65" customWidth="1"/>
    <col min="14" max="14" width="11.42578125" style="65"/>
  </cols>
  <sheetData>
    <row r="1" spans="1:14" x14ac:dyDescent="0.25">
      <c r="A1" s="164" t="s">
        <v>36</v>
      </c>
      <c r="B1" s="164"/>
      <c r="C1" s="164"/>
      <c r="D1" s="164"/>
      <c r="E1" s="164"/>
      <c r="F1" s="164"/>
      <c r="G1" s="164"/>
      <c r="H1" s="164"/>
      <c r="I1" s="164"/>
      <c r="J1" s="164"/>
      <c r="K1" s="87"/>
    </row>
    <row r="2" spans="1:14" x14ac:dyDescent="0.25">
      <c r="A2" s="10" t="s">
        <v>34</v>
      </c>
      <c r="B2" s="156" t="s">
        <v>28</v>
      </c>
      <c r="C2" s="156" t="s">
        <v>29</v>
      </c>
      <c r="D2" s="156" t="s">
        <v>30</v>
      </c>
      <c r="E2" s="156" t="s">
        <v>31</v>
      </c>
      <c r="F2" s="156" t="s">
        <v>32</v>
      </c>
      <c r="G2" s="156" t="s">
        <v>64</v>
      </c>
      <c r="H2" s="156" t="s">
        <v>65</v>
      </c>
      <c r="I2" s="156" t="s">
        <v>69</v>
      </c>
      <c r="J2" s="156" t="s">
        <v>412</v>
      </c>
      <c r="K2" s="156" t="s">
        <v>415</v>
      </c>
      <c r="L2" s="155" t="s">
        <v>530</v>
      </c>
      <c r="M2" s="155" t="s">
        <v>563</v>
      </c>
      <c r="N2" s="160" t="s">
        <v>402</v>
      </c>
    </row>
    <row r="3" spans="1:14" s="16" customFormat="1" x14ac:dyDescent="0.25">
      <c r="A3" s="10"/>
      <c r="B3" s="156"/>
      <c r="C3" s="156"/>
      <c r="D3" s="156"/>
      <c r="E3" s="156"/>
      <c r="F3" s="156"/>
      <c r="G3" s="156"/>
      <c r="H3" s="156"/>
      <c r="I3" s="156"/>
      <c r="J3" s="156"/>
      <c r="K3" s="156"/>
      <c r="N3" s="65"/>
    </row>
    <row r="4" spans="1:14" s="18" customFormat="1" x14ac:dyDescent="0.25">
      <c r="A4" s="50">
        <v>1</v>
      </c>
      <c r="B4" s="53" t="s">
        <v>39</v>
      </c>
      <c r="C4" s="53" t="s">
        <v>54</v>
      </c>
      <c r="D4" s="53" t="s">
        <v>39</v>
      </c>
      <c r="E4" s="53" t="s">
        <v>55</v>
      </c>
      <c r="F4" s="53" t="s">
        <v>39</v>
      </c>
      <c r="G4" s="53" t="s">
        <v>67</v>
      </c>
      <c r="H4" s="53" t="s">
        <v>76</v>
      </c>
      <c r="I4" s="53">
        <v>1</v>
      </c>
      <c r="J4" s="53">
        <f>(I4*10)</f>
        <v>10</v>
      </c>
      <c r="K4" s="141"/>
      <c r="M4" s="18">
        <f>(J4+J17)</f>
        <v>15</v>
      </c>
      <c r="N4" s="74" t="s">
        <v>434</v>
      </c>
    </row>
    <row r="5" spans="1:14" s="18" customFormat="1" x14ac:dyDescent="0.25">
      <c r="A5" s="50">
        <v>2</v>
      </c>
      <c r="B5" s="53" t="s">
        <v>20</v>
      </c>
      <c r="C5" s="53" t="s">
        <v>58</v>
      </c>
      <c r="D5" s="53" t="s">
        <v>42</v>
      </c>
      <c r="E5" s="53" t="s">
        <v>56</v>
      </c>
      <c r="F5" s="53" t="s">
        <v>60</v>
      </c>
      <c r="G5" s="53" t="s">
        <v>75</v>
      </c>
      <c r="H5" s="53">
        <v>9922164</v>
      </c>
      <c r="I5" s="53">
        <v>2</v>
      </c>
      <c r="J5" s="53">
        <f t="shared" ref="J5:J14" si="0">(I5*10)</f>
        <v>20</v>
      </c>
      <c r="K5" s="141"/>
      <c r="M5" s="18">
        <f t="shared" ref="M5:M14" si="1">(J5+J18)</f>
        <v>30</v>
      </c>
      <c r="N5" s="74" t="s">
        <v>427</v>
      </c>
    </row>
    <row r="6" spans="1:14" s="18" customFormat="1" x14ac:dyDescent="0.25">
      <c r="A6" s="50">
        <v>3</v>
      </c>
      <c r="B6" s="53" t="s">
        <v>20</v>
      </c>
      <c r="C6" s="53" t="s">
        <v>57</v>
      </c>
      <c r="D6" s="53" t="s">
        <v>43</v>
      </c>
      <c r="E6" s="53" t="s">
        <v>56</v>
      </c>
      <c r="F6" s="53" t="s">
        <v>59</v>
      </c>
      <c r="G6" s="53" t="s">
        <v>75</v>
      </c>
      <c r="H6" s="53">
        <v>1596485</v>
      </c>
      <c r="I6" s="53">
        <v>4</v>
      </c>
      <c r="J6" s="53">
        <f t="shared" si="0"/>
        <v>40</v>
      </c>
      <c r="K6" s="141"/>
      <c r="M6" s="18">
        <f t="shared" si="1"/>
        <v>60</v>
      </c>
      <c r="N6" s="74" t="s">
        <v>427</v>
      </c>
    </row>
    <row r="7" spans="1:14" s="18" customFormat="1" x14ac:dyDescent="0.25">
      <c r="A7" s="50">
        <v>4</v>
      </c>
      <c r="B7" s="53" t="s">
        <v>223</v>
      </c>
      <c r="C7" s="53" t="s">
        <v>222</v>
      </c>
      <c r="D7" s="53" t="s">
        <v>224</v>
      </c>
      <c r="E7" s="53" t="s">
        <v>56</v>
      </c>
      <c r="F7" s="53" t="s">
        <v>221</v>
      </c>
      <c r="G7" s="53" t="s">
        <v>75</v>
      </c>
      <c r="H7" s="53">
        <v>1510911</v>
      </c>
      <c r="I7" s="53">
        <v>1</v>
      </c>
      <c r="J7" s="53">
        <f t="shared" si="0"/>
        <v>10</v>
      </c>
      <c r="K7" s="141"/>
      <c r="M7" s="18">
        <f t="shared" si="1"/>
        <v>15</v>
      </c>
      <c r="N7" s="74" t="s">
        <v>450</v>
      </c>
    </row>
    <row r="8" spans="1:14" s="18" customFormat="1" x14ac:dyDescent="0.25">
      <c r="A8" s="50">
        <v>5</v>
      </c>
      <c r="B8" s="53" t="s">
        <v>23</v>
      </c>
      <c r="C8" s="53" t="s">
        <v>61</v>
      </c>
      <c r="D8" s="53" t="s">
        <v>44</v>
      </c>
      <c r="E8" s="53" t="s">
        <v>56</v>
      </c>
      <c r="F8" s="53" t="s">
        <v>62</v>
      </c>
      <c r="G8" s="53" t="s">
        <v>75</v>
      </c>
      <c r="H8" s="53">
        <v>1832100</v>
      </c>
      <c r="I8" s="53">
        <v>4</v>
      </c>
      <c r="J8" s="53">
        <f t="shared" si="0"/>
        <v>40</v>
      </c>
      <c r="K8" s="141"/>
      <c r="M8" s="18">
        <f t="shared" si="1"/>
        <v>65</v>
      </c>
      <c r="N8" s="74" t="s">
        <v>427</v>
      </c>
    </row>
    <row r="9" spans="1:14" s="18" customFormat="1" x14ac:dyDescent="0.25">
      <c r="A9" s="50">
        <v>6</v>
      </c>
      <c r="B9" s="53" t="s">
        <v>15</v>
      </c>
      <c r="C9" s="53" t="s">
        <v>52</v>
      </c>
      <c r="D9" s="53" t="s">
        <v>53</v>
      </c>
      <c r="E9" s="53" t="s">
        <v>16</v>
      </c>
      <c r="F9" s="53" t="s">
        <v>220</v>
      </c>
      <c r="G9" s="53" t="s">
        <v>75</v>
      </c>
      <c r="H9" s="53" t="s">
        <v>77</v>
      </c>
      <c r="I9" s="53">
        <v>1</v>
      </c>
      <c r="J9" s="53">
        <f t="shared" si="0"/>
        <v>10</v>
      </c>
      <c r="K9" s="141"/>
      <c r="M9" s="18">
        <f t="shared" si="1"/>
        <v>15</v>
      </c>
      <c r="N9" s="74" t="s">
        <v>416</v>
      </c>
    </row>
    <row r="10" spans="1:14" s="18" customFormat="1" x14ac:dyDescent="0.25">
      <c r="A10" s="50">
        <v>7</v>
      </c>
      <c r="B10" s="53" t="s">
        <v>14</v>
      </c>
      <c r="C10" s="53" t="s">
        <v>225</v>
      </c>
      <c r="D10" s="53" t="s">
        <v>119</v>
      </c>
      <c r="E10" s="53" t="s">
        <v>120</v>
      </c>
      <c r="F10" s="53" t="s">
        <v>226</v>
      </c>
      <c r="G10" s="53" t="s">
        <v>67</v>
      </c>
      <c r="H10" s="53" t="s">
        <v>227</v>
      </c>
      <c r="I10" s="53">
        <v>8</v>
      </c>
      <c r="J10" s="53">
        <f t="shared" si="0"/>
        <v>80</v>
      </c>
      <c r="K10" s="141"/>
      <c r="M10" s="18">
        <f t="shared" si="1"/>
        <v>100</v>
      </c>
      <c r="N10" s="74" t="s">
        <v>451</v>
      </c>
    </row>
    <row r="11" spans="1:14" s="18" customFormat="1" x14ac:dyDescent="0.25">
      <c r="A11" s="50">
        <v>8</v>
      </c>
      <c r="B11" s="53" t="s">
        <v>121</v>
      </c>
      <c r="C11" s="53" t="s">
        <v>228</v>
      </c>
      <c r="D11" s="53" t="s">
        <v>122</v>
      </c>
      <c r="E11" s="53" t="s">
        <v>123</v>
      </c>
      <c r="F11" s="53">
        <v>744031004</v>
      </c>
      <c r="G11" s="53" t="s">
        <v>67</v>
      </c>
      <c r="H11" s="53" t="s">
        <v>229</v>
      </c>
      <c r="I11" s="53">
        <v>48</v>
      </c>
      <c r="J11" s="53">
        <f t="shared" si="0"/>
        <v>480</v>
      </c>
      <c r="K11" s="141"/>
      <c r="M11" s="18">
        <f t="shared" si="1"/>
        <v>720</v>
      </c>
      <c r="N11" s="74" t="s">
        <v>451</v>
      </c>
    </row>
    <row r="12" spans="1:14" s="18" customFormat="1" x14ac:dyDescent="0.25">
      <c r="A12" s="50">
        <v>9</v>
      </c>
      <c r="B12" s="53" t="s">
        <v>140</v>
      </c>
      <c r="C12" s="53" t="s">
        <v>353</v>
      </c>
      <c r="D12" s="53" t="s">
        <v>141</v>
      </c>
      <c r="E12" s="53" t="s">
        <v>354</v>
      </c>
      <c r="F12" s="157" t="s">
        <v>355</v>
      </c>
      <c r="G12" s="53" t="s">
        <v>67</v>
      </c>
      <c r="H12" s="53" t="s">
        <v>356</v>
      </c>
      <c r="I12" s="53">
        <v>1</v>
      </c>
      <c r="J12" s="53">
        <f t="shared" si="0"/>
        <v>10</v>
      </c>
      <c r="K12" s="141"/>
      <c r="M12" s="18">
        <f t="shared" si="1"/>
        <v>15</v>
      </c>
      <c r="N12" s="74" t="s">
        <v>444</v>
      </c>
    </row>
    <row r="13" spans="1:14" s="18" customFormat="1" x14ac:dyDescent="0.25">
      <c r="A13" s="50">
        <v>10</v>
      </c>
      <c r="B13" s="53" t="s">
        <v>278</v>
      </c>
      <c r="C13" s="53" t="s">
        <v>316</v>
      </c>
      <c r="D13" s="53" t="s">
        <v>278</v>
      </c>
      <c r="E13" s="53" t="s">
        <v>317</v>
      </c>
      <c r="F13" s="53" t="s">
        <v>278</v>
      </c>
      <c r="G13" s="53" t="s">
        <v>79</v>
      </c>
      <c r="H13" s="53">
        <v>9575120</v>
      </c>
      <c r="I13" s="53">
        <v>2</v>
      </c>
      <c r="J13" s="53">
        <f t="shared" si="0"/>
        <v>20</v>
      </c>
      <c r="K13" s="141"/>
      <c r="M13" s="18">
        <f t="shared" si="1"/>
        <v>30</v>
      </c>
      <c r="N13" s="74" t="s">
        <v>450</v>
      </c>
    </row>
    <row r="14" spans="1:14" s="18" customFormat="1" x14ac:dyDescent="0.25">
      <c r="A14" s="29">
        <v>11</v>
      </c>
      <c r="B14" s="53" t="s">
        <v>290</v>
      </c>
      <c r="C14" s="53" t="s">
        <v>290</v>
      </c>
      <c r="D14" s="53" t="s">
        <v>385</v>
      </c>
      <c r="E14" s="53" t="s">
        <v>386</v>
      </c>
      <c r="F14" s="158" t="s">
        <v>387</v>
      </c>
      <c r="G14" s="53" t="s">
        <v>67</v>
      </c>
      <c r="H14" s="53" t="s">
        <v>388</v>
      </c>
      <c r="I14" s="53">
        <v>1</v>
      </c>
      <c r="J14" s="53">
        <f t="shared" si="0"/>
        <v>10</v>
      </c>
      <c r="K14" s="141"/>
      <c r="M14" s="18">
        <f t="shared" si="1"/>
        <v>15</v>
      </c>
      <c r="N14" s="74" t="s">
        <v>444</v>
      </c>
    </row>
    <row r="16" spans="1:14" x14ac:dyDescent="0.25">
      <c r="I16" s="156" t="s">
        <v>69</v>
      </c>
      <c r="J16" s="156" t="s">
        <v>564</v>
      </c>
    </row>
    <row r="17" spans="1:12" x14ac:dyDescent="0.25">
      <c r="A17" s="37">
        <v>1</v>
      </c>
      <c r="B17" s="57" t="s">
        <v>39</v>
      </c>
      <c r="C17" s="57" t="s">
        <v>54</v>
      </c>
      <c r="D17" s="57" t="s">
        <v>39</v>
      </c>
      <c r="E17" s="57" t="s">
        <v>55</v>
      </c>
      <c r="F17" s="57" t="s">
        <v>39</v>
      </c>
      <c r="G17" s="57" t="s">
        <v>67</v>
      </c>
      <c r="H17" s="57" t="s">
        <v>76</v>
      </c>
      <c r="I17" s="58">
        <v>1</v>
      </c>
      <c r="J17" s="65">
        <f>(I17*5)</f>
        <v>5</v>
      </c>
      <c r="K17" s="104"/>
      <c r="L17" s="159">
        <v>2</v>
      </c>
    </row>
    <row r="18" spans="1:12" x14ac:dyDescent="0.25">
      <c r="A18" s="37">
        <v>2</v>
      </c>
      <c r="B18" s="57" t="s">
        <v>20</v>
      </c>
      <c r="C18" s="57" t="s">
        <v>58</v>
      </c>
      <c r="D18" s="57" t="s">
        <v>42</v>
      </c>
      <c r="E18" s="57" t="s">
        <v>56</v>
      </c>
      <c r="F18" s="57" t="s">
        <v>60</v>
      </c>
      <c r="G18" s="57" t="s">
        <v>75</v>
      </c>
      <c r="H18" s="57">
        <v>9922164</v>
      </c>
      <c r="I18" s="58">
        <v>2</v>
      </c>
      <c r="J18" s="65">
        <f t="shared" ref="J18:J27" si="2">(I18*5)</f>
        <v>10</v>
      </c>
      <c r="L18" s="159">
        <v>10</v>
      </c>
    </row>
    <row r="19" spans="1:12" x14ac:dyDescent="0.25">
      <c r="A19" s="37">
        <v>3</v>
      </c>
      <c r="B19" s="57" t="s">
        <v>20</v>
      </c>
      <c r="C19" s="57" t="s">
        <v>57</v>
      </c>
      <c r="D19" s="57" t="s">
        <v>43</v>
      </c>
      <c r="E19" s="57" t="s">
        <v>56</v>
      </c>
      <c r="F19" s="57" t="s">
        <v>59</v>
      </c>
      <c r="G19" s="57" t="s">
        <v>75</v>
      </c>
      <c r="H19" s="57">
        <v>1596485</v>
      </c>
      <c r="I19" s="58">
        <v>4</v>
      </c>
      <c r="J19" s="65">
        <f t="shared" si="2"/>
        <v>20</v>
      </c>
      <c r="L19" s="159">
        <v>10</v>
      </c>
    </row>
    <row r="20" spans="1:12" x14ac:dyDescent="0.25">
      <c r="A20" s="37">
        <v>4</v>
      </c>
      <c r="B20" s="59" t="s">
        <v>562</v>
      </c>
      <c r="C20" s="57" t="s">
        <v>222</v>
      </c>
      <c r="D20" s="59" t="s">
        <v>561</v>
      </c>
      <c r="E20" s="57" t="s">
        <v>56</v>
      </c>
      <c r="F20" s="57" t="s">
        <v>221</v>
      </c>
      <c r="G20" s="57" t="s">
        <v>75</v>
      </c>
      <c r="H20" s="57">
        <v>1510911</v>
      </c>
      <c r="I20" s="58">
        <v>1</v>
      </c>
      <c r="J20" s="65">
        <f t="shared" si="2"/>
        <v>5</v>
      </c>
      <c r="L20" s="159">
        <v>8</v>
      </c>
    </row>
    <row r="21" spans="1:12" x14ac:dyDescent="0.25">
      <c r="A21" s="37">
        <v>5</v>
      </c>
      <c r="B21" s="57" t="s">
        <v>23</v>
      </c>
      <c r="C21" s="57" t="s">
        <v>61</v>
      </c>
      <c r="D21" s="57" t="s">
        <v>44</v>
      </c>
      <c r="E21" s="57" t="s">
        <v>56</v>
      </c>
      <c r="F21" s="57" t="s">
        <v>62</v>
      </c>
      <c r="G21" s="57" t="s">
        <v>75</v>
      </c>
      <c r="H21" s="57">
        <v>1832100</v>
      </c>
      <c r="I21" s="58">
        <v>5</v>
      </c>
      <c r="J21" s="65">
        <f t="shared" si="2"/>
        <v>25</v>
      </c>
      <c r="L21" s="159">
        <v>31</v>
      </c>
    </row>
    <row r="22" spans="1:12" x14ac:dyDescent="0.25">
      <c r="A22" s="37">
        <v>6</v>
      </c>
      <c r="B22" s="57" t="s">
        <v>15</v>
      </c>
      <c r="C22" s="57" t="s">
        <v>52</v>
      </c>
      <c r="D22" s="57" t="s">
        <v>53</v>
      </c>
      <c r="E22" s="57" t="s">
        <v>16</v>
      </c>
      <c r="F22" s="57" t="s">
        <v>220</v>
      </c>
      <c r="G22" s="57" t="s">
        <v>75</v>
      </c>
      <c r="H22" s="57" t="s">
        <v>77</v>
      </c>
      <c r="I22" s="58">
        <v>1</v>
      </c>
      <c r="J22" s="65">
        <f t="shared" si="2"/>
        <v>5</v>
      </c>
      <c r="L22" s="159">
        <v>30</v>
      </c>
    </row>
    <row r="23" spans="1:12" x14ac:dyDescent="0.25">
      <c r="A23" s="37">
        <v>7</v>
      </c>
      <c r="B23" s="57" t="s">
        <v>14</v>
      </c>
      <c r="C23" s="57" t="s">
        <v>225</v>
      </c>
      <c r="D23" s="57" t="s">
        <v>119</v>
      </c>
      <c r="E23" s="57" t="s">
        <v>120</v>
      </c>
      <c r="F23" s="57" t="s">
        <v>226</v>
      </c>
      <c r="G23" s="57" t="s">
        <v>67</v>
      </c>
      <c r="H23" s="57" t="s">
        <v>227</v>
      </c>
      <c r="I23" s="58">
        <v>4</v>
      </c>
      <c r="J23" s="65">
        <f t="shared" si="2"/>
        <v>20</v>
      </c>
      <c r="L23" s="159">
        <v>234</v>
      </c>
    </row>
    <row r="24" spans="1:12" x14ac:dyDescent="0.25">
      <c r="A24" s="37">
        <v>8</v>
      </c>
      <c r="B24" s="57" t="s">
        <v>121</v>
      </c>
      <c r="C24" s="57" t="s">
        <v>228</v>
      </c>
      <c r="D24" s="57" t="s">
        <v>122</v>
      </c>
      <c r="E24" s="57" t="s">
        <v>123</v>
      </c>
      <c r="F24" s="57">
        <v>744031004</v>
      </c>
      <c r="G24" s="57" t="s">
        <v>67</v>
      </c>
      <c r="H24" s="57" t="s">
        <v>229</v>
      </c>
      <c r="I24" s="58">
        <v>48</v>
      </c>
      <c r="J24" s="65">
        <f t="shared" si="2"/>
        <v>240</v>
      </c>
      <c r="L24" s="159">
        <v>100</v>
      </c>
    </row>
    <row r="25" spans="1:12" x14ac:dyDescent="0.25">
      <c r="A25" s="37">
        <v>9</v>
      </c>
      <c r="B25" s="57" t="s">
        <v>140</v>
      </c>
      <c r="C25" s="57" t="s">
        <v>353</v>
      </c>
      <c r="D25" s="57" t="s">
        <v>141</v>
      </c>
      <c r="E25" s="57" t="s">
        <v>354</v>
      </c>
      <c r="F25" s="153" t="s">
        <v>355</v>
      </c>
      <c r="G25" s="57" t="s">
        <v>67</v>
      </c>
      <c r="H25" s="57" t="s">
        <v>356</v>
      </c>
      <c r="I25" s="58">
        <v>1</v>
      </c>
      <c r="J25" s="65">
        <f t="shared" si="2"/>
        <v>5</v>
      </c>
      <c r="L25" s="159">
        <v>3</v>
      </c>
    </row>
    <row r="26" spans="1:12" x14ac:dyDescent="0.25">
      <c r="A26" s="37">
        <v>10</v>
      </c>
      <c r="B26" s="57" t="s">
        <v>278</v>
      </c>
      <c r="C26" s="57" t="s">
        <v>316</v>
      </c>
      <c r="D26" s="57" t="s">
        <v>278</v>
      </c>
      <c r="E26" s="57" t="s">
        <v>317</v>
      </c>
      <c r="F26" s="57" t="s">
        <v>278</v>
      </c>
      <c r="G26" s="57" t="s">
        <v>79</v>
      </c>
      <c r="H26" s="57">
        <v>9575120</v>
      </c>
      <c r="I26" s="58">
        <v>2</v>
      </c>
      <c r="J26" s="65">
        <f t="shared" si="2"/>
        <v>10</v>
      </c>
      <c r="L26" s="159">
        <v>25</v>
      </c>
    </row>
    <row r="27" spans="1:12" x14ac:dyDescent="0.25">
      <c r="A27" s="34">
        <v>11</v>
      </c>
      <c r="B27" s="57" t="s">
        <v>290</v>
      </c>
      <c r="C27" s="57" t="s">
        <v>290</v>
      </c>
      <c r="D27" s="57" t="s">
        <v>385</v>
      </c>
      <c r="E27" s="57" t="s">
        <v>386</v>
      </c>
      <c r="F27" s="154" t="s">
        <v>387</v>
      </c>
      <c r="G27" s="57" t="s">
        <v>67</v>
      </c>
      <c r="H27" s="57" t="s">
        <v>388</v>
      </c>
      <c r="I27" s="58">
        <v>1</v>
      </c>
      <c r="J27" s="65">
        <f t="shared" si="2"/>
        <v>5</v>
      </c>
      <c r="L27" s="159">
        <v>9</v>
      </c>
    </row>
    <row r="37" spans="3:4" x14ac:dyDescent="0.25">
      <c r="C37" s="63"/>
      <c r="D37" s="65" t="s">
        <v>402</v>
      </c>
    </row>
    <row r="38" spans="3:4" x14ac:dyDescent="0.25">
      <c r="C38" s="119"/>
      <c r="D38" s="65" t="s">
        <v>403</v>
      </c>
    </row>
    <row r="39" spans="3:4" x14ac:dyDescent="0.25">
      <c r="C39" s="59"/>
      <c r="D39" s="65" t="s">
        <v>404</v>
      </c>
    </row>
  </sheetData>
  <autoFilter ref="B3:H12"/>
  <mergeCells count="1">
    <mergeCell ref="A1:J1"/>
  </mergeCells>
  <pageMargins left="0.7" right="0.7" top="0.78740157499999996" bottom="0.78740157499999996" header="0.3" footer="0.3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66"/>
  <sheetViews>
    <sheetView tabSelected="1" workbookViewId="0">
      <selection activeCell="A52" sqref="A52:J52"/>
    </sheetView>
  </sheetViews>
  <sheetFormatPr baseColWidth="10" defaultRowHeight="15" x14ac:dyDescent="0.25"/>
  <cols>
    <col min="1" max="1" width="3.42578125" bestFit="1" customWidth="1"/>
    <col min="2" max="2" width="11.85546875" style="65" bestFit="1" customWidth="1"/>
    <col min="3" max="3" width="35" style="65" bestFit="1" customWidth="1"/>
    <col min="4" max="4" width="29.28515625" style="65" bestFit="1" customWidth="1"/>
    <col min="5" max="5" width="22.7109375" style="65" bestFit="1" customWidth="1"/>
    <col min="6" max="6" width="29.28515625" style="65" bestFit="1" customWidth="1"/>
    <col min="7" max="7" width="12.7109375" style="65" bestFit="1" customWidth="1"/>
    <col min="8" max="8" width="31" style="65" bestFit="1" customWidth="1"/>
    <col min="9" max="9" width="9.28515625" style="1" customWidth="1"/>
    <col min="10" max="10" width="7.140625" style="1" bestFit="1" customWidth="1"/>
    <col min="11" max="11" width="7.140625" style="1" customWidth="1"/>
    <col min="12" max="12" width="11.42578125" style="1" customWidth="1"/>
    <col min="13" max="13" width="11.42578125" style="65" customWidth="1"/>
  </cols>
  <sheetData>
    <row r="1" spans="1:13" x14ac:dyDescent="0.25">
      <c r="A1" s="165" t="s">
        <v>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87"/>
    </row>
    <row r="2" spans="1:13" ht="30" x14ac:dyDescent="0.25">
      <c r="A2" s="7" t="s">
        <v>34</v>
      </c>
      <c r="B2" s="61" t="s">
        <v>28</v>
      </c>
      <c r="C2" s="61" t="s">
        <v>29</v>
      </c>
      <c r="D2" s="61" t="s">
        <v>30</v>
      </c>
      <c r="E2" s="61" t="s">
        <v>31</v>
      </c>
      <c r="F2" s="61" t="s">
        <v>32</v>
      </c>
      <c r="G2" s="61" t="s">
        <v>64</v>
      </c>
      <c r="H2" s="62" t="s">
        <v>65</v>
      </c>
      <c r="I2" s="8" t="s">
        <v>69</v>
      </c>
      <c r="J2" s="5" t="s">
        <v>413</v>
      </c>
      <c r="K2" s="5" t="s">
        <v>415</v>
      </c>
      <c r="L2" s="5" t="s">
        <v>402</v>
      </c>
      <c r="M2" s="62" t="s">
        <v>526</v>
      </c>
    </row>
    <row r="3" spans="1:13" s="18" customFormat="1" x14ac:dyDescent="0.25">
      <c r="A3" s="35">
        <v>1</v>
      </c>
      <c r="B3" s="32" t="s">
        <v>109</v>
      </c>
      <c r="C3" s="32" t="s">
        <v>352</v>
      </c>
      <c r="D3" s="32" t="s">
        <v>351</v>
      </c>
      <c r="E3" s="32" t="s">
        <v>12</v>
      </c>
      <c r="F3" s="32" t="s">
        <v>351</v>
      </c>
      <c r="G3" s="32" t="s">
        <v>12</v>
      </c>
      <c r="H3" s="32" t="s">
        <v>351</v>
      </c>
      <c r="I3" s="30">
        <v>4</v>
      </c>
      <c r="J3" s="30">
        <f>(I3*10)</f>
        <v>40</v>
      </c>
      <c r="K3" s="48"/>
      <c r="M3" s="103">
        <f>(J3+J31)</f>
        <v>50</v>
      </c>
    </row>
    <row r="4" spans="1:13" s="18" customFormat="1" x14ac:dyDescent="0.25">
      <c r="A4" s="69">
        <v>2</v>
      </c>
      <c r="B4" s="70" t="s">
        <v>24</v>
      </c>
      <c r="C4" s="70" t="s">
        <v>194</v>
      </c>
      <c r="D4" s="70" t="s">
        <v>195</v>
      </c>
      <c r="E4" s="70" t="s">
        <v>196</v>
      </c>
      <c r="F4" s="70" t="s">
        <v>195</v>
      </c>
      <c r="G4" s="70" t="s">
        <v>67</v>
      </c>
      <c r="H4" s="70" t="s">
        <v>197</v>
      </c>
      <c r="I4" s="71">
        <v>1</v>
      </c>
      <c r="J4" s="71">
        <f t="shared" ref="J4:J28" si="0">(I4*10)</f>
        <v>10</v>
      </c>
      <c r="K4" s="72"/>
      <c r="L4" s="72" t="s">
        <v>444</v>
      </c>
      <c r="M4" s="103">
        <f>(J4+J32)</f>
        <v>15</v>
      </c>
    </row>
    <row r="5" spans="1:13" s="18" customFormat="1" x14ac:dyDescent="0.25">
      <c r="A5" s="69">
        <v>3</v>
      </c>
      <c r="B5" s="70" t="s">
        <v>13</v>
      </c>
      <c r="C5" s="70" t="s">
        <v>192</v>
      </c>
      <c r="D5" s="70" t="s">
        <v>193</v>
      </c>
      <c r="E5" s="70" t="s">
        <v>12</v>
      </c>
      <c r="F5" s="70" t="s">
        <v>193</v>
      </c>
      <c r="G5" s="70" t="s">
        <v>67</v>
      </c>
      <c r="H5" s="70" t="s">
        <v>414</v>
      </c>
      <c r="I5" s="71">
        <v>2</v>
      </c>
      <c r="J5" s="71">
        <f t="shared" si="0"/>
        <v>20</v>
      </c>
      <c r="K5" s="72"/>
      <c r="L5" s="72" t="s">
        <v>486</v>
      </c>
      <c r="M5" s="103">
        <f>(J5+J33)</f>
        <v>30</v>
      </c>
    </row>
    <row r="6" spans="1:13" s="18" customFormat="1" x14ac:dyDescent="0.25">
      <c r="A6" s="69">
        <v>4</v>
      </c>
      <c r="B6" s="70" t="s">
        <v>110</v>
      </c>
      <c r="C6" s="70" t="s">
        <v>201</v>
      </c>
      <c r="D6" s="70" t="s">
        <v>115</v>
      </c>
      <c r="E6" s="70" t="s">
        <v>127</v>
      </c>
      <c r="F6" s="70" t="s">
        <v>115</v>
      </c>
      <c r="G6" s="70" t="s">
        <v>67</v>
      </c>
      <c r="H6" s="70" t="s">
        <v>202</v>
      </c>
      <c r="I6" s="71">
        <v>1</v>
      </c>
      <c r="J6" s="71">
        <f t="shared" si="0"/>
        <v>10</v>
      </c>
      <c r="K6" s="72"/>
      <c r="L6" s="72" t="s">
        <v>444</v>
      </c>
      <c r="M6" s="103">
        <f>(J6+J34)</f>
        <v>15</v>
      </c>
    </row>
    <row r="7" spans="1:13" s="18" customFormat="1" x14ac:dyDescent="0.25">
      <c r="A7" s="69">
        <v>5</v>
      </c>
      <c r="B7" s="70" t="s">
        <v>25</v>
      </c>
      <c r="C7" s="70" t="s">
        <v>198</v>
      </c>
      <c r="D7" s="70" t="s">
        <v>199</v>
      </c>
      <c r="E7" s="70" t="s">
        <v>21</v>
      </c>
      <c r="F7" s="70" t="s">
        <v>199</v>
      </c>
      <c r="G7" s="70" t="s">
        <v>67</v>
      </c>
      <c r="H7" s="70" t="s">
        <v>200</v>
      </c>
      <c r="I7" s="71">
        <v>1</v>
      </c>
      <c r="J7" s="71">
        <f t="shared" si="0"/>
        <v>10</v>
      </c>
      <c r="K7" s="72"/>
      <c r="L7" s="72" t="s">
        <v>444</v>
      </c>
      <c r="M7" s="103">
        <f t="shared" ref="M7:M15" si="1">(J7+J35)</f>
        <v>15</v>
      </c>
    </row>
    <row r="8" spans="1:13" s="18" customFormat="1" x14ac:dyDescent="0.25">
      <c r="A8" s="69">
        <v>6</v>
      </c>
      <c r="B8" s="70" t="s">
        <v>111</v>
      </c>
      <c r="C8" s="70" t="s">
        <v>203</v>
      </c>
      <c r="D8" s="70" t="s">
        <v>116</v>
      </c>
      <c r="E8" s="70" t="s">
        <v>172</v>
      </c>
      <c r="F8" s="70" t="s">
        <v>116</v>
      </c>
      <c r="G8" s="70" t="s">
        <v>67</v>
      </c>
      <c r="H8" s="70" t="s">
        <v>173</v>
      </c>
      <c r="I8" s="71">
        <v>1</v>
      </c>
      <c r="J8" s="71">
        <f t="shared" si="0"/>
        <v>10</v>
      </c>
      <c r="K8" s="72"/>
      <c r="L8" s="72" t="s">
        <v>444</v>
      </c>
      <c r="M8" s="103">
        <f t="shared" si="1"/>
        <v>15</v>
      </c>
    </row>
    <row r="9" spans="1:13" s="18" customFormat="1" x14ac:dyDescent="0.25">
      <c r="A9" s="69">
        <v>7</v>
      </c>
      <c r="B9" s="70" t="s">
        <v>40</v>
      </c>
      <c r="C9" s="70" t="s">
        <v>207</v>
      </c>
      <c r="D9" s="70" t="s">
        <v>208</v>
      </c>
      <c r="E9" s="70" t="s">
        <v>127</v>
      </c>
      <c r="F9" s="70" t="s">
        <v>208</v>
      </c>
      <c r="G9" s="70" t="s">
        <v>67</v>
      </c>
      <c r="H9" s="70" t="s">
        <v>174</v>
      </c>
      <c r="I9" s="71">
        <v>1</v>
      </c>
      <c r="J9" s="71">
        <f t="shared" si="0"/>
        <v>10</v>
      </c>
      <c r="K9" s="72"/>
      <c r="L9" s="72" t="s">
        <v>444</v>
      </c>
      <c r="M9" s="103">
        <f t="shared" si="1"/>
        <v>15</v>
      </c>
    </row>
    <row r="10" spans="1:13" s="18" customFormat="1" x14ac:dyDescent="0.25">
      <c r="A10" s="69">
        <v>8</v>
      </c>
      <c r="B10" s="70" t="s">
        <v>40</v>
      </c>
      <c r="C10" s="70" t="s">
        <v>178</v>
      </c>
      <c r="D10" s="70" t="s">
        <v>179</v>
      </c>
      <c r="E10" s="70" t="s">
        <v>180</v>
      </c>
      <c r="F10" s="70" t="s">
        <v>181</v>
      </c>
      <c r="G10" s="70" t="s">
        <v>67</v>
      </c>
      <c r="H10" s="70" t="s">
        <v>182</v>
      </c>
      <c r="I10" s="71">
        <v>2</v>
      </c>
      <c r="J10" s="71">
        <f t="shared" si="0"/>
        <v>20</v>
      </c>
      <c r="K10" s="72"/>
      <c r="L10" s="72" t="s">
        <v>486</v>
      </c>
      <c r="M10" s="103">
        <f t="shared" si="1"/>
        <v>30</v>
      </c>
    </row>
    <row r="11" spans="1:13" s="18" customFormat="1" x14ac:dyDescent="0.25">
      <c r="A11" s="69">
        <v>9</v>
      </c>
      <c r="B11" s="70" t="s">
        <v>19</v>
      </c>
      <c r="C11" s="70" t="s">
        <v>183</v>
      </c>
      <c r="D11" s="70" t="s">
        <v>184</v>
      </c>
      <c r="E11" s="70" t="s">
        <v>185</v>
      </c>
      <c r="F11" s="70" t="s">
        <v>184</v>
      </c>
      <c r="G11" s="70" t="s">
        <v>67</v>
      </c>
      <c r="H11" s="70" t="s">
        <v>186</v>
      </c>
      <c r="I11" s="71">
        <v>1</v>
      </c>
      <c r="J11" s="71">
        <f t="shared" si="0"/>
        <v>10</v>
      </c>
      <c r="K11" s="72"/>
      <c r="L11" s="72" t="s">
        <v>444</v>
      </c>
      <c r="M11" s="103">
        <f t="shared" si="1"/>
        <v>15</v>
      </c>
    </row>
    <row r="12" spans="1:13" s="18" customFormat="1" x14ac:dyDescent="0.25">
      <c r="A12" s="69">
        <v>10</v>
      </c>
      <c r="B12" s="70" t="s">
        <v>26</v>
      </c>
      <c r="C12" s="70" t="s">
        <v>187</v>
      </c>
      <c r="D12" s="70" t="s">
        <v>27</v>
      </c>
      <c r="E12" s="70" t="s">
        <v>21</v>
      </c>
      <c r="F12" s="70" t="s">
        <v>188</v>
      </c>
      <c r="G12" s="70" t="s">
        <v>67</v>
      </c>
      <c r="H12" s="70" t="s">
        <v>189</v>
      </c>
      <c r="I12" s="71">
        <v>1</v>
      </c>
      <c r="J12" s="71">
        <f t="shared" si="0"/>
        <v>10</v>
      </c>
      <c r="K12" s="72"/>
      <c r="L12" s="72" t="s">
        <v>444</v>
      </c>
      <c r="M12" s="103">
        <f t="shared" si="1"/>
        <v>15</v>
      </c>
    </row>
    <row r="13" spans="1:13" s="18" customFormat="1" x14ac:dyDescent="0.25">
      <c r="A13" s="69">
        <v>11</v>
      </c>
      <c r="B13" s="70" t="s">
        <v>40</v>
      </c>
      <c r="C13" s="70" t="s">
        <v>170</v>
      </c>
      <c r="D13" s="70" t="s">
        <v>171</v>
      </c>
      <c r="E13" s="70" t="s">
        <v>21</v>
      </c>
      <c r="F13" s="70" t="s">
        <v>171</v>
      </c>
      <c r="G13" s="70" t="s">
        <v>67</v>
      </c>
      <c r="H13" s="74" t="s">
        <v>407</v>
      </c>
      <c r="I13" s="71">
        <v>4</v>
      </c>
      <c r="J13" s="71">
        <f t="shared" si="0"/>
        <v>40</v>
      </c>
      <c r="K13" s="72"/>
      <c r="L13" s="72" t="s">
        <v>427</v>
      </c>
      <c r="M13" s="103">
        <f t="shared" si="1"/>
        <v>50</v>
      </c>
    </row>
    <row r="14" spans="1:13" s="18" customFormat="1" x14ac:dyDescent="0.25">
      <c r="A14" s="69">
        <v>12</v>
      </c>
      <c r="B14" s="70" t="s">
        <v>112</v>
      </c>
      <c r="C14" s="70" t="s">
        <v>212</v>
      </c>
      <c r="D14" s="70" t="s">
        <v>117</v>
      </c>
      <c r="E14" s="70" t="s">
        <v>156</v>
      </c>
      <c r="F14" s="70" t="s">
        <v>117</v>
      </c>
      <c r="G14" s="70" t="s">
        <v>67</v>
      </c>
      <c r="H14" s="70" t="s">
        <v>204</v>
      </c>
      <c r="I14" s="71">
        <v>1</v>
      </c>
      <c r="J14" s="71">
        <f t="shared" si="0"/>
        <v>10</v>
      </c>
      <c r="K14" s="72"/>
      <c r="L14" s="72" t="s">
        <v>444</v>
      </c>
      <c r="M14" s="103">
        <f t="shared" si="1"/>
        <v>20</v>
      </c>
    </row>
    <row r="15" spans="1:13" s="18" customFormat="1" x14ac:dyDescent="0.25">
      <c r="A15" s="69">
        <v>13</v>
      </c>
      <c r="B15" s="70" t="s">
        <v>25</v>
      </c>
      <c r="C15" s="70" t="s">
        <v>175</v>
      </c>
      <c r="D15" s="70" t="s">
        <v>176</v>
      </c>
      <c r="E15" s="70" t="s">
        <v>21</v>
      </c>
      <c r="F15" s="70" t="s">
        <v>176</v>
      </c>
      <c r="G15" s="70" t="s">
        <v>67</v>
      </c>
      <c r="H15" s="70" t="s">
        <v>177</v>
      </c>
      <c r="I15" s="71">
        <v>2</v>
      </c>
      <c r="J15" s="71">
        <f t="shared" si="0"/>
        <v>20</v>
      </c>
      <c r="K15" s="72"/>
      <c r="L15" s="72" t="s">
        <v>427</v>
      </c>
      <c r="M15" s="103">
        <f t="shared" si="1"/>
        <v>30</v>
      </c>
    </row>
    <row r="16" spans="1:13" s="18" customFormat="1" x14ac:dyDescent="0.25">
      <c r="A16" s="69">
        <v>14</v>
      </c>
      <c r="B16" s="70" t="s">
        <v>113</v>
      </c>
      <c r="C16" s="70" t="s">
        <v>445</v>
      </c>
      <c r="D16" s="70" t="s">
        <v>446</v>
      </c>
      <c r="E16" s="70" t="s">
        <v>156</v>
      </c>
      <c r="F16" s="70" t="s">
        <v>446</v>
      </c>
      <c r="G16" s="70" t="s">
        <v>67</v>
      </c>
      <c r="H16" s="70" t="s">
        <v>67</v>
      </c>
      <c r="I16" s="71">
        <v>10</v>
      </c>
      <c r="J16" s="71">
        <f t="shared" si="0"/>
        <v>100</v>
      </c>
      <c r="K16" s="72"/>
      <c r="L16" s="72" t="s">
        <v>456</v>
      </c>
      <c r="M16" s="103">
        <v>130</v>
      </c>
    </row>
    <row r="17" spans="1:14" s="18" customFormat="1" x14ac:dyDescent="0.25">
      <c r="A17" s="69">
        <v>15</v>
      </c>
      <c r="B17" s="70" t="s">
        <v>25</v>
      </c>
      <c r="C17" s="70" t="s">
        <v>205</v>
      </c>
      <c r="D17" s="70" t="s">
        <v>206</v>
      </c>
      <c r="E17" s="70" t="s">
        <v>127</v>
      </c>
      <c r="F17" s="70" t="s">
        <v>206</v>
      </c>
      <c r="G17" s="70" t="s">
        <v>67</v>
      </c>
      <c r="H17" s="70" t="s">
        <v>447</v>
      </c>
      <c r="I17" s="71">
        <v>9</v>
      </c>
      <c r="J17" s="71">
        <f t="shared" si="0"/>
        <v>90</v>
      </c>
      <c r="K17" s="72"/>
      <c r="L17" s="72" t="s">
        <v>484</v>
      </c>
      <c r="M17" s="103">
        <v>90</v>
      </c>
    </row>
    <row r="18" spans="1:14" s="18" customFormat="1" x14ac:dyDescent="0.25">
      <c r="A18" s="69">
        <v>16</v>
      </c>
      <c r="B18" s="70" t="s">
        <v>17</v>
      </c>
      <c r="C18" s="70" t="s">
        <v>209</v>
      </c>
      <c r="D18" s="70" t="s">
        <v>18</v>
      </c>
      <c r="E18" s="70" t="s">
        <v>156</v>
      </c>
      <c r="F18" s="70" t="s">
        <v>18</v>
      </c>
      <c r="G18" s="70" t="s">
        <v>67</v>
      </c>
      <c r="H18" s="70" t="s">
        <v>405</v>
      </c>
      <c r="I18" s="71">
        <v>18</v>
      </c>
      <c r="J18" s="71">
        <f t="shared" si="0"/>
        <v>180</v>
      </c>
      <c r="K18" s="112">
        <v>191</v>
      </c>
      <c r="L18" s="113" t="s">
        <v>529</v>
      </c>
      <c r="M18" s="103">
        <v>230</v>
      </c>
    </row>
    <row r="19" spans="1:14" s="18" customFormat="1" x14ac:dyDescent="0.25">
      <c r="A19" s="69">
        <v>17</v>
      </c>
      <c r="B19" s="70" t="s">
        <v>114</v>
      </c>
      <c r="C19" s="70" t="s">
        <v>211</v>
      </c>
      <c r="D19" s="70" t="s">
        <v>190</v>
      </c>
      <c r="E19" s="70" t="s">
        <v>21</v>
      </c>
      <c r="F19" s="70" t="s">
        <v>190</v>
      </c>
      <c r="G19" s="70" t="s">
        <v>67</v>
      </c>
      <c r="H19" s="74" t="s">
        <v>191</v>
      </c>
      <c r="I19" s="71">
        <v>5</v>
      </c>
      <c r="J19" s="71">
        <f t="shared" si="0"/>
        <v>50</v>
      </c>
      <c r="K19" s="72"/>
      <c r="L19" s="72" t="s">
        <v>427</v>
      </c>
      <c r="M19" s="103">
        <v>70</v>
      </c>
    </row>
    <row r="20" spans="1:14" s="18" customFormat="1" x14ac:dyDescent="0.25">
      <c r="A20" s="69">
        <v>18</v>
      </c>
      <c r="B20" s="70" t="s">
        <v>132</v>
      </c>
      <c r="C20" s="70" t="s">
        <v>160</v>
      </c>
      <c r="D20" s="70" t="s">
        <v>133</v>
      </c>
      <c r="E20" s="70" t="s">
        <v>134</v>
      </c>
      <c r="F20" s="70" t="s">
        <v>133</v>
      </c>
      <c r="G20" s="70" t="s">
        <v>67</v>
      </c>
      <c r="H20" s="70" t="s">
        <v>245</v>
      </c>
      <c r="I20" s="71">
        <v>1</v>
      </c>
      <c r="J20" s="71">
        <f t="shared" si="0"/>
        <v>10</v>
      </c>
      <c r="K20" s="72"/>
      <c r="L20" s="72" t="s">
        <v>448</v>
      </c>
      <c r="M20" s="103">
        <v>15</v>
      </c>
    </row>
    <row r="21" spans="1:14" s="18" customFormat="1" x14ac:dyDescent="0.25">
      <c r="A21" s="69">
        <v>19</v>
      </c>
      <c r="B21" s="70" t="s">
        <v>135</v>
      </c>
      <c r="C21" s="70" t="s">
        <v>159</v>
      </c>
      <c r="D21" s="70" t="s">
        <v>136</v>
      </c>
      <c r="E21" s="70" t="s">
        <v>94</v>
      </c>
      <c r="F21" s="70" t="s">
        <v>136</v>
      </c>
      <c r="G21" s="70" t="s">
        <v>67</v>
      </c>
      <c r="H21" s="70" t="s">
        <v>244</v>
      </c>
      <c r="I21" s="71">
        <v>20</v>
      </c>
      <c r="J21" s="71">
        <f t="shared" si="0"/>
        <v>200</v>
      </c>
      <c r="K21" s="72"/>
      <c r="L21" s="72" t="s">
        <v>435</v>
      </c>
      <c r="M21" s="103">
        <v>200</v>
      </c>
    </row>
    <row r="22" spans="1:14" s="18" customFormat="1" x14ac:dyDescent="0.25">
      <c r="A22" s="33">
        <v>20</v>
      </c>
      <c r="B22" s="57" t="s">
        <v>137</v>
      </c>
      <c r="C22" s="57" t="s">
        <v>155</v>
      </c>
      <c r="D22" s="57" t="s">
        <v>138</v>
      </c>
      <c r="E22" s="57" t="s">
        <v>139</v>
      </c>
      <c r="F22" s="57" t="s">
        <v>138</v>
      </c>
      <c r="G22" s="57" t="s">
        <v>67</v>
      </c>
      <c r="H22" s="57" t="s">
        <v>243</v>
      </c>
      <c r="I22" s="37">
        <v>8</v>
      </c>
      <c r="J22" s="37">
        <f t="shared" si="0"/>
        <v>80</v>
      </c>
      <c r="K22" s="55" t="s">
        <v>449</v>
      </c>
      <c r="M22" s="103">
        <v>100</v>
      </c>
    </row>
    <row r="23" spans="1:14" s="18" customFormat="1" x14ac:dyDescent="0.25">
      <c r="A23" s="69">
        <v>21</v>
      </c>
      <c r="B23" s="70" t="s">
        <v>37</v>
      </c>
      <c r="C23" s="70" t="s">
        <v>230</v>
      </c>
      <c r="D23" s="70" t="s">
        <v>231</v>
      </c>
      <c r="E23" s="70" t="s">
        <v>232</v>
      </c>
      <c r="F23" s="70" t="s">
        <v>233</v>
      </c>
      <c r="G23" s="70" t="s">
        <v>75</v>
      </c>
      <c r="H23" s="70">
        <v>1058357</v>
      </c>
      <c r="I23" s="71">
        <v>1</v>
      </c>
      <c r="J23" s="71">
        <f t="shared" si="0"/>
        <v>10</v>
      </c>
      <c r="K23" s="72"/>
      <c r="L23" s="72" t="s">
        <v>416</v>
      </c>
      <c r="M23" s="103">
        <v>15</v>
      </c>
    </row>
    <row r="24" spans="1:14" s="18" customFormat="1" x14ac:dyDescent="0.25">
      <c r="A24" s="69">
        <v>22</v>
      </c>
      <c r="B24" s="70" t="s">
        <v>37</v>
      </c>
      <c r="C24" s="70" t="s">
        <v>234</v>
      </c>
      <c r="D24" s="70" t="s">
        <v>235</v>
      </c>
      <c r="E24" s="70" t="s">
        <v>232</v>
      </c>
      <c r="F24" s="70" t="s">
        <v>236</v>
      </c>
      <c r="G24" s="70" t="s">
        <v>75</v>
      </c>
      <c r="H24" s="70">
        <v>1058364</v>
      </c>
      <c r="I24" s="71">
        <v>1</v>
      </c>
      <c r="J24" s="71">
        <f t="shared" si="0"/>
        <v>10</v>
      </c>
      <c r="K24" s="72"/>
      <c r="L24" s="72" t="s">
        <v>416</v>
      </c>
      <c r="M24" s="103">
        <v>15</v>
      </c>
    </row>
    <row r="25" spans="1:14" s="13" customFormat="1" x14ac:dyDescent="0.25">
      <c r="A25" s="33">
        <v>23</v>
      </c>
      <c r="B25" s="64" t="s">
        <v>37</v>
      </c>
      <c r="C25" s="64" t="s">
        <v>237</v>
      </c>
      <c r="D25" s="64" t="s">
        <v>238</v>
      </c>
      <c r="E25" s="64" t="s">
        <v>232</v>
      </c>
      <c r="F25" s="64" t="s">
        <v>239</v>
      </c>
      <c r="G25" s="64" t="s">
        <v>75</v>
      </c>
      <c r="H25" s="64">
        <v>1058369</v>
      </c>
      <c r="I25" s="54">
        <v>1</v>
      </c>
      <c r="J25" s="37">
        <f t="shared" si="0"/>
        <v>10</v>
      </c>
      <c r="K25" s="55" t="s">
        <v>442</v>
      </c>
      <c r="M25" s="111">
        <v>15</v>
      </c>
    </row>
    <row r="26" spans="1:14" s="13" customFormat="1" x14ac:dyDescent="0.25">
      <c r="A26" s="69">
        <v>24</v>
      </c>
      <c r="B26" s="70" t="s">
        <v>37</v>
      </c>
      <c r="C26" s="70" t="s">
        <v>240</v>
      </c>
      <c r="D26" s="70" t="s">
        <v>241</v>
      </c>
      <c r="E26" s="70" t="s">
        <v>232</v>
      </c>
      <c r="F26" s="70" t="s">
        <v>242</v>
      </c>
      <c r="G26" s="70" t="s">
        <v>75</v>
      </c>
      <c r="H26" s="70">
        <v>1058355</v>
      </c>
      <c r="I26" s="71">
        <v>1</v>
      </c>
      <c r="J26" s="71">
        <f t="shared" si="0"/>
        <v>10</v>
      </c>
      <c r="K26" s="72"/>
      <c r="L26" s="72" t="s">
        <v>435</v>
      </c>
      <c r="M26" s="111">
        <v>15</v>
      </c>
    </row>
    <row r="27" spans="1:14" x14ac:dyDescent="0.25">
      <c r="A27" s="69">
        <v>6</v>
      </c>
      <c r="B27" s="71" t="s">
        <v>124</v>
      </c>
      <c r="C27" s="108" t="s">
        <v>213</v>
      </c>
      <c r="D27" s="71" t="s">
        <v>124</v>
      </c>
      <c r="E27" s="71" t="s">
        <v>214</v>
      </c>
      <c r="F27" s="71" t="s">
        <v>465</v>
      </c>
      <c r="G27" s="71"/>
      <c r="H27" s="71"/>
      <c r="I27" s="71">
        <v>1</v>
      </c>
      <c r="J27" s="71">
        <f t="shared" si="0"/>
        <v>10</v>
      </c>
      <c r="K27" s="109"/>
      <c r="L27" s="71" t="s">
        <v>485</v>
      </c>
      <c r="M27" s="65">
        <v>15</v>
      </c>
    </row>
    <row r="28" spans="1:14" x14ac:dyDescent="0.25">
      <c r="A28" s="33">
        <v>7</v>
      </c>
      <c r="B28" s="37" t="s">
        <v>217</v>
      </c>
      <c r="C28" s="51" t="s">
        <v>210</v>
      </c>
      <c r="D28" s="37" t="s">
        <v>142</v>
      </c>
      <c r="E28" s="37" t="s">
        <v>215</v>
      </c>
      <c r="F28" s="37" t="s">
        <v>466</v>
      </c>
      <c r="G28" s="37"/>
      <c r="H28" s="37"/>
      <c r="I28" s="37">
        <v>1</v>
      </c>
      <c r="J28" s="71">
        <f t="shared" si="0"/>
        <v>10</v>
      </c>
      <c r="K28" s="37" t="s">
        <v>467</v>
      </c>
      <c r="L28" s="110" t="s">
        <v>527</v>
      </c>
      <c r="M28" s="65">
        <v>15</v>
      </c>
      <c r="N28" s="1"/>
    </row>
    <row r="29" spans="1:14" x14ac:dyDescent="0.25">
      <c r="I29" s="30"/>
      <c r="J29" s="30"/>
    </row>
    <row r="30" spans="1:14" ht="30" x14ac:dyDescent="0.25">
      <c r="I30" s="30"/>
      <c r="J30" s="5" t="s">
        <v>528</v>
      </c>
      <c r="L30" s="67"/>
    </row>
    <row r="31" spans="1:14" x14ac:dyDescent="0.25">
      <c r="A31" s="32">
        <v>1</v>
      </c>
      <c r="B31" s="32" t="s">
        <v>109</v>
      </c>
      <c r="C31" s="32" t="s">
        <v>352</v>
      </c>
      <c r="D31" s="32" t="s">
        <v>351</v>
      </c>
      <c r="E31" s="32" t="s">
        <v>12</v>
      </c>
      <c r="F31" s="32" t="s">
        <v>351</v>
      </c>
      <c r="G31" s="32" t="s">
        <v>12</v>
      </c>
      <c r="H31" s="32" t="s">
        <v>351</v>
      </c>
      <c r="I31" s="68">
        <v>2</v>
      </c>
      <c r="J31" s="68">
        <f>(I31*5)</f>
        <v>10</v>
      </c>
    </row>
    <row r="32" spans="1:14" x14ac:dyDescent="0.25">
      <c r="A32" s="70">
        <v>2</v>
      </c>
      <c r="B32" s="70" t="s">
        <v>24</v>
      </c>
      <c r="C32" s="70" t="s">
        <v>194</v>
      </c>
      <c r="D32" s="70" t="s">
        <v>195</v>
      </c>
      <c r="E32" s="70" t="s">
        <v>196</v>
      </c>
      <c r="F32" s="70" t="s">
        <v>195</v>
      </c>
      <c r="G32" s="70" t="s">
        <v>67</v>
      </c>
      <c r="H32" s="70" t="s">
        <v>197</v>
      </c>
      <c r="I32" s="73">
        <v>1</v>
      </c>
      <c r="J32" s="73">
        <f t="shared" ref="J32:J55" si="2">(I32*5)</f>
        <v>5</v>
      </c>
    </row>
    <row r="33" spans="1:10" x14ac:dyDescent="0.25">
      <c r="A33" s="70">
        <v>3</v>
      </c>
      <c r="B33" s="70" t="s">
        <v>13</v>
      </c>
      <c r="C33" s="70" t="s">
        <v>192</v>
      </c>
      <c r="D33" s="70" t="s">
        <v>193</v>
      </c>
      <c r="E33" s="70" t="s">
        <v>12</v>
      </c>
      <c r="F33" s="70" t="s">
        <v>193</v>
      </c>
      <c r="G33" s="70" t="s">
        <v>12</v>
      </c>
      <c r="H33" s="70" t="s">
        <v>193</v>
      </c>
      <c r="I33" s="73">
        <v>2</v>
      </c>
      <c r="J33" s="73">
        <f t="shared" si="2"/>
        <v>10</v>
      </c>
    </row>
    <row r="34" spans="1:10" x14ac:dyDescent="0.25">
      <c r="A34" s="70">
        <v>4</v>
      </c>
      <c r="B34" s="70" t="s">
        <v>110</v>
      </c>
      <c r="C34" s="70" t="s">
        <v>201</v>
      </c>
      <c r="D34" s="70" t="s">
        <v>115</v>
      </c>
      <c r="E34" s="70" t="s">
        <v>127</v>
      </c>
      <c r="F34" s="70" t="s">
        <v>115</v>
      </c>
      <c r="G34" s="70" t="s">
        <v>67</v>
      </c>
      <c r="H34" s="70" t="s">
        <v>202</v>
      </c>
      <c r="I34" s="73">
        <v>1</v>
      </c>
      <c r="J34" s="73">
        <f t="shared" si="2"/>
        <v>5</v>
      </c>
    </row>
    <row r="35" spans="1:10" x14ac:dyDescent="0.25">
      <c r="A35" s="70">
        <v>5</v>
      </c>
      <c r="B35" s="70" t="s">
        <v>25</v>
      </c>
      <c r="C35" s="70" t="s">
        <v>198</v>
      </c>
      <c r="D35" s="70" t="s">
        <v>199</v>
      </c>
      <c r="E35" s="70" t="s">
        <v>21</v>
      </c>
      <c r="F35" s="70" t="s">
        <v>199</v>
      </c>
      <c r="G35" s="70" t="s">
        <v>67</v>
      </c>
      <c r="H35" s="70" t="s">
        <v>200</v>
      </c>
      <c r="I35" s="73">
        <v>1</v>
      </c>
      <c r="J35" s="73">
        <f t="shared" si="2"/>
        <v>5</v>
      </c>
    </row>
    <row r="36" spans="1:10" x14ac:dyDescent="0.25">
      <c r="A36" s="70">
        <v>6</v>
      </c>
      <c r="B36" s="70" t="s">
        <v>111</v>
      </c>
      <c r="C36" s="70" t="s">
        <v>203</v>
      </c>
      <c r="D36" s="70" t="s">
        <v>116</v>
      </c>
      <c r="E36" s="70" t="s">
        <v>172</v>
      </c>
      <c r="F36" s="70" t="s">
        <v>116</v>
      </c>
      <c r="G36" s="70" t="s">
        <v>67</v>
      </c>
      <c r="H36" s="70" t="s">
        <v>173</v>
      </c>
      <c r="I36" s="73">
        <v>1</v>
      </c>
      <c r="J36" s="73">
        <f t="shared" si="2"/>
        <v>5</v>
      </c>
    </row>
    <row r="37" spans="1:10" x14ac:dyDescent="0.25">
      <c r="A37" s="70">
        <v>7</v>
      </c>
      <c r="B37" s="70" t="s">
        <v>40</v>
      </c>
      <c r="C37" s="70" t="s">
        <v>207</v>
      </c>
      <c r="D37" s="70" t="s">
        <v>208</v>
      </c>
      <c r="E37" s="70" t="s">
        <v>127</v>
      </c>
      <c r="F37" s="70" t="s">
        <v>208</v>
      </c>
      <c r="G37" s="70" t="s">
        <v>67</v>
      </c>
      <c r="H37" s="70" t="s">
        <v>174</v>
      </c>
      <c r="I37" s="73">
        <v>1</v>
      </c>
      <c r="J37" s="73">
        <f t="shared" si="2"/>
        <v>5</v>
      </c>
    </row>
    <row r="38" spans="1:10" x14ac:dyDescent="0.25">
      <c r="A38" s="70">
        <v>8</v>
      </c>
      <c r="B38" s="70" t="s">
        <v>40</v>
      </c>
      <c r="C38" s="70" t="s">
        <v>178</v>
      </c>
      <c r="D38" s="70" t="s">
        <v>179</v>
      </c>
      <c r="E38" s="70" t="s">
        <v>180</v>
      </c>
      <c r="F38" s="70" t="s">
        <v>181</v>
      </c>
      <c r="G38" s="70" t="s">
        <v>67</v>
      </c>
      <c r="H38" s="70" t="s">
        <v>182</v>
      </c>
      <c r="I38" s="73">
        <v>2</v>
      </c>
      <c r="J38" s="73">
        <f t="shared" si="2"/>
        <v>10</v>
      </c>
    </row>
    <row r="39" spans="1:10" x14ac:dyDescent="0.25">
      <c r="A39" s="70">
        <v>9</v>
      </c>
      <c r="B39" s="70" t="s">
        <v>19</v>
      </c>
      <c r="C39" s="70" t="s">
        <v>183</v>
      </c>
      <c r="D39" s="70" t="s">
        <v>184</v>
      </c>
      <c r="E39" s="70" t="s">
        <v>185</v>
      </c>
      <c r="F39" s="70" t="s">
        <v>184</v>
      </c>
      <c r="G39" s="70" t="s">
        <v>67</v>
      </c>
      <c r="H39" s="70" t="s">
        <v>186</v>
      </c>
      <c r="I39" s="73">
        <v>1</v>
      </c>
      <c r="J39" s="73">
        <f t="shared" si="2"/>
        <v>5</v>
      </c>
    </row>
    <row r="40" spans="1:10" x14ac:dyDescent="0.25">
      <c r="A40" s="70">
        <v>10</v>
      </c>
      <c r="B40" s="70" t="s">
        <v>26</v>
      </c>
      <c r="C40" s="70" t="s">
        <v>187</v>
      </c>
      <c r="D40" s="70" t="s">
        <v>27</v>
      </c>
      <c r="E40" s="70" t="s">
        <v>21</v>
      </c>
      <c r="F40" s="70" t="s">
        <v>188</v>
      </c>
      <c r="G40" s="70" t="s">
        <v>67</v>
      </c>
      <c r="H40" s="70" t="s">
        <v>189</v>
      </c>
      <c r="I40" s="73">
        <v>1</v>
      </c>
      <c r="J40" s="73">
        <f t="shared" si="2"/>
        <v>5</v>
      </c>
    </row>
    <row r="41" spans="1:10" x14ac:dyDescent="0.25">
      <c r="A41" s="70">
        <v>11</v>
      </c>
      <c r="B41" s="70" t="s">
        <v>40</v>
      </c>
      <c r="C41" s="70" t="s">
        <v>170</v>
      </c>
      <c r="D41" s="70" t="s">
        <v>171</v>
      </c>
      <c r="E41" s="70" t="s">
        <v>21</v>
      </c>
      <c r="F41" s="70" t="s">
        <v>171</v>
      </c>
      <c r="G41" s="70" t="s">
        <v>67</v>
      </c>
      <c r="H41" s="70" t="s">
        <v>407</v>
      </c>
      <c r="I41" s="73">
        <v>2</v>
      </c>
      <c r="J41" s="73">
        <f t="shared" si="2"/>
        <v>10</v>
      </c>
    </row>
    <row r="42" spans="1:10" x14ac:dyDescent="0.25">
      <c r="A42" s="70">
        <v>12</v>
      </c>
      <c r="B42" s="70" t="s">
        <v>112</v>
      </c>
      <c r="C42" s="70" t="s">
        <v>212</v>
      </c>
      <c r="D42" s="70" t="s">
        <v>117</v>
      </c>
      <c r="E42" s="70" t="s">
        <v>156</v>
      </c>
      <c r="F42" s="70" t="s">
        <v>117</v>
      </c>
      <c r="G42" s="70" t="s">
        <v>67</v>
      </c>
      <c r="H42" s="70" t="s">
        <v>204</v>
      </c>
      <c r="I42" s="73">
        <v>2</v>
      </c>
      <c r="J42" s="73">
        <f t="shared" si="2"/>
        <v>10</v>
      </c>
    </row>
    <row r="43" spans="1:10" x14ac:dyDescent="0.25">
      <c r="A43" s="70">
        <v>13</v>
      </c>
      <c r="B43" s="70" t="s">
        <v>25</v>
      </c>
      <c r="C43" s="70" t="s">
        <v>175</v>
      </c>
      <c r="D43" s="70" t="s">
        <v>176</v>
      </c>
      <c r="E43" s="70" t="s">
        <v>21</v>
      </c>
      <c r="F43" s="70" t="s">
        <v>176</v>
      </c>
      <c r="G43" s="70" t="s">
        <v>67</v>
      </c>
      <c r="H43" s="70" t="s">
        <v>177</v>
      </c>
      <c r="I43" s="73">
        <v>2</v>
      </c>
      <c r="J43" s="73">
        <f t="shared" si="2"/>
        <v>10</v>
      </c>
    </row>
    <row r="44" spans="1:10" x14ac:dyDescent="0.25">
      <c r="A44" s="70">
        <v>14</v>
      </c>
      <c r="B44" s="70" t="s">
        <v>113</v>
      </c>
      <c r="C44" s="70" t="s">
        <v>445</v>
      </c>
      <c r="D44" s="70" t="s">
        <v>446</v>
      </c>
      <c r="E44" s="70" t="s">
        <v>156</v>
      </c>
      <c r="F44" s="70" t="s">
        <v>446</v>
      </c>
      <c r="G44" s="70" t="s">
        <v>67</v>
      </c>
      <c r="H44" s="70"/>
      <c r="I44" s="73">
        <v>6</v>
      </c>
      <c r="J44" s="73">
        <f t="shared" si="2"/>
        <v>30</v>
      </c>
    </row>
    <row r="45" spans="1:10" x14ac:dyDescent="0.25">
      <c r="A45" s="70">
        <v>15</v>
      </c>
      <c r="B45" s="70" t="s">
        <v>17</v>
      </c>
      <c r="C45" s="70" t="s">
        <v>209</v>
      </c>
      <c r="D45" s="70" t="s">
        <v>18</v>
      </c>
      <c r="E45" s="70" t="s">
        <v>156</v>
      </c>
      <c r="F45" s="70" t="s">
        <v>18</v>
      </c>
      <c r="G45" s="70" t="s">
        <v>67</v>
      </c>
      <c r="H45" s="70" t="s">
        <v>405</v>
      </c>
      <c r="I45" s="73">
        <v>10</v>
      </c>
      <c r="J45" s="73">
        <f t="shared" si="2"/>
        <v>50</v>
      </c>
    </row>
    <row r="46" spans="1:10" x14ac:dyDescent="0.25">
      <c r="A46" s="70">
        <v>16</v>
      </c>
      <c r="B46" s="70" t="s">
        <v>114</v>
      </c>
      <c r="C46" s="70" t="s">
        <v>211</v>
      </c>
      <c r="D46" s="70" t="s">
        <v>190</v>
      </c>
      <c r="E46" s="70" t="s">
        <v>21</v>
      </c>
      <c r="F46" s="70" t="s">
        <v>190</v>
      </c>
      <c r="G46" s="70" t="s">
        <v>67</v>
      </c>
      <c r="H46" s="70" t="s">
        <v>191</v>
      </c>
      <c r="I46" s="73">
        <v>4</v>
      </c>
      <c r="J46" s="73">
        <f t="shared" si="2"/>
        <v>20</v>
      </c>
    </row>
    <row r="47" spans="1:10" x14ac:dyDescent="0.25">
      <c r="A47" s="70">
        <v>17</v>
      </c>
      <c r="B47" s="70" t="s">
        <v>132</v>
      </c>
      <c r="C47" s="70" t="s">
        <v>160</v>
      </c>
      <c r="D47" s="70" t="s">
        <v>133</v>
      </c>
      <c r="E47" s="70" t="s">
        <v>134</v>
      </c>
      <c r="F47" s="70" t="s">
        <v>133</v>
      </c>
      <c r="G47" s="70" t="s">
        <v>67</v>
      </c>
      <c r="H47" s="70" t="s">
        <v>245</v>
      </c>
      <c r="I47" s="73">
        <v>1</v>
      </c>
      <c r="J47" s="73">
        <f t="shared" si="2"/>
        <v>5</v>
      </c>
    </row>
    <row r="48" spans="1:10" x14ac:dyDescent="0.25">
      <c r="A48" s="57">
        <v>18</v>
      </c>
      <c r="B48" s="57" t="s">
        <v>137</v>
      </c>
      <c r="C48" s="57" t="s">
        <v>468</v>
      </c>
      <c r="D48" s="57" t="s">
        <v>138</v>
      </c>
      <c r="E48" s="57" t="s">
        <v>139</v>
      </c>
      <c r="F48" s="57" t="s">
        <v>138</v>
      </c>
      <c r="G48" s="57" t="s">
        <v>67</v>
      </c>
      <c r="H48" s="57" t="s">
        <v>243</v>
      </c>
      <c r="I48" s="58">
        <v>4</v>
      </c>
      <c r="J48" s="58">
        <f t="shared" si="2"/>
        <v>20</v>
      </c>
    </row>
    <row r="49" spans="1:12" x14ac:dyDescent="0.25">
      <c r="A49" s="70">
        <v>19</v>
      </c>
      <c r="B49" s="70" t="s">
        <v>37</v>
      </c>
      <c r="C49" s="70" t="s">
        <v>230</v>
      </c>
      <c r="D49" s="70" t="s">
        <v>231</v>
      </c>
      <c r="E49" s="70" t="s">
        <v>232</v>
      </c>
      <c r="F49" s="70" t="s">
        <v>233</v>
      </c>
      <c r="G49" s="70" t="s">
        <v>75</v>
      </c>
      <c r="H49" s="70">
        <v>1058357</v>
      </c>
      <c r="I49" s="73">
        <v>1</v>
      </c>
      <c r="J49" s="73">
        <f t="shared" si="2"/>
        <v>5</v>
      </c>
    </row>
    <row r="50" spans="1:12" x14ac:dyDescent="0.25">
      <c r="A50" s="70">
        <v>20</v>
      </c>
      <c r="B50" s="70" t="s">
        <v>37</v>
      </c>
      <c r="C50" s="70" t="s">
        <v>234</v>
      </c>
      <c r="D50" s="70" t="s">
        <v>235</v>
      </c>
      <c r="E50" s="70" t="s">
        <v>232</v>
      </c>
      <c r="F50" s="70" t="s">
        <v>236</v>
      </c>
      <c r="G50" s="70" t="s">
        <v>75</v>
      </c>
      <c r="H50" s="70">
        <v>1058364</v>
      </c>
      <c r="I50" s="73">
        <v>1</v>
      </c>
      <c r="J50" s="73">
        <f t="shared" si="2"/>
        <v>5</v>
      </c>
    </row>
    <row r="51" spans="1:12" x14ac:dyDescent="0.25">
      <c r="A51" s="57">
        <v>21</v>
      </c>
      <c r="B51" s="57" t="s">
        <v>37</v>
      </c>
      <c r="C51" s="57" t="s">
        <v>237</v>
      </c>
      <c r="D51" s="57" t="s">
        <v>238</v>
      </c>
      <c r="E51" s="57" t="s">
        <v>232</v>
      </c>
      <c r="F51" s="57" t="s">
        <v>239</v>
      </c>
      <c r="G51" s="57" t="s">
        <v>75</v>
      </c>
      <c r="H51" s="57">
        <v>1058369</v>
      </c>
      <c r="I51" s="58">
        <v>1</v>
      </c>
      <c r="J51" s="58">
        <f t="shared" si="2"/>
        <v>5</v>
      </c>
      <c r="L51" s="20"/>
    </row>
    <row r="52" spans="1:12" x14ac:dyDescent="0.25">
      <c r="A52" s="57">
        <v>22</v>
      </c>
      <c r="B52" s="57" t="s">
        <v>37</v>
      </c>
      <c r="C52" s="57" t="s">
        <v>240</v>
      </c>
      <c r="D52" s="57" t="s">
        <v>241</v>
      </c>
      <c r="E52" s="57" t="s">
        <v>232</v>
      </c>
      <c r="F52" s="57" t="s">
        <v>242</v>
      </c>
      <c r="G52" s="57" t="s">
        <v>75</v>
      </c>
      <c r="H52" s="57">
        <v>1058355</v>
      </c>
      <c r="I52" s="58">
        <v>1</v>
      </c>
      <c r="J52" s="58">
        <f t="shared" si="2"/>
        <v>5</v>
      </c>
      <c r="K52" s="20"/>
      <c r="L52" s="20"/>
    </row>
    <row r="53" spans="1:12" x14ac:dyDescent="0.25">
      <c r="A53" s="70">
        <v>23</v>
      </c>
      <c r="B53" s="70" t="s">
        <v>472</v>
      </c>
      <c r="C53" s="70" t="s">
        <v>469</v>
      </c>
      <c r="D53" s="70" t="s">
        <v>470</v>
      </c>
      <c r="E53" s="70" t="s">
        <v>471</v>
      </c>
      <c r="F53" s="70" t="s">
        <v>470</v>
      </c>
      <c r="G53" s="70" t="s">
        <v>67</v>
      </c>
      <c r="H53" s="70" t="s">
        <v>473</v>
      </c>
      <c r="I53" s="70">
        <v>4</v>
      </c>
      <c r="J53" s="73">
        <f t="shared" si="2"/>
        <v>20</v>
      </c>
      <c r="K53" s="109"/>
      <c r="L53" s="109" t="s">
        <v>427</v>
      </c>
    </row>
    <row r="54" spans="1:12" x14ac:dyDescent="0.25">
      <c r="A54" s="70">
        <v>24</v>
      </c>
      <c r="B54" s="70" t="s">
        <v>477</v>
      </c>
      <c r="C54" s="70" t="s">
        <v>474</v>
      </c>
      <c r="D54" s="70" t="s">
        <v>475</v>
      </c>
      <c r="E54" s="70" t="s">
        <v>127</v>
      </c>
      <c r="F54" s="70" t="s">
        <v>476</v>
      </c>
      <c r="G54" s="70"/>
      <c r="H54" s="70"/>
      <c r="I54" s="73">
        <v>1</v>
      </c>
      <c r="J54" s="73">
        <f t="shared" si="2"/>
        <v>5</v>
      </c>
      <c r="K54" s="109"/>
      <c r="L54" s="109" t="s">
        <v>427</v>
      </c>
    </row>
    <row r="55" spans="1:12" x14ac:dyDescent="0.25">
      <c r="A55" s="74">
        <v>25</v>
      </c>
      <c r="B55" s="70" t="s">
        <v>482</v>
      </c>
      <c r="C55" s="74" t="s">
        <v>478</v>
      </c>
      <c r="D55" s="70" t="s">
        <v>479</v>
      </c>
      <c r="E55" s="77" t="s">
        <v>480</v>
      </c>
      <c r="F55" s="70" t="s">
        <v>481</v>
      </c>
      <c r="G55" s="70" t="s">
        <v>67</v>
      </c>
      <c r="H55" s="73" t="s">
        <v>483</v>
      </c>
      <c r="I55" s="73">
        <v>2</v>
      </c>
      <c r="J55" s="73">
        <f t="shared" si="2"/>
        <v>10</v>
      </c>
      <c r="K55" s="109"/>
      <c r="L55" s="109" t="s">
        <v>444</v>
      </c>
    </row>
    <row r="64" spans="1:12" x14ac:dyDescent="0.25">
      <c r="C64" s="63"/>
      <c r="D64" s="65" t="s">
        <v>402</v>
      </c>
    </row>
    <row r="65" spans="3:4" x14ac:dyDescent="0.25">
      <c r="C65" s="66"/>
      <c r="D65" s="65" t="s">
        <v>403</v>
      </c>
    </row>
    <row r="66" spans="3:4" x14ac:dyDescent="0.25">
      <c r="C66" s="59"/>
      <c r="D66" s="65" t="s">
        <v>404</v>
      </c>
    </row>
  </sheetData>
  <mergeCells count="1">
    <mergeCell ref="A1:L1"/>
  </mergeCells>
  <pageMargins left="0.7" right="0.7" top="0.78740157499999996" bottom="0.78740157499999996" header="0.3" footer="0.3"/>
  <pageSetup paperSize="9" scale="4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10"/>
  <sheetViews>
    <sheetView workbookViewId="0">
      <selection activeCell="E26" sqref="E26"/>
    </sheetView>
  </sheetViews>
  <sheetFormatPr baseColWidth="10" defaultRowHeight="15" x14ac:dyDescent="0.25"/>
  <cols>
    <col min="1" max="1" width="3.42578125" bestFit="1" customWidth="1"/>
    <col min="2" max="2" width="25.140625" style="1" bestFit="1" customWidth="1"/>
    <col min="3" max="3" width="34.140625" style="14" bestFit="1" customWidth="1"/>
    <col min="4" max="4" width="26.42578125" style="1" bestFit="1" customWidth="1"/>
    <col min="5" max="5" width="22.7109375" style="1" bestFit="1" customWidth="1"/>
    <col min="6" max="6" width="19.5703125" style="1" bestFit="1" customWidth="1"/>
    <col min="7" max="7" width="7.42578125" style="1" bestFit="1" customWidth="1"/>
    <col min="8" max="8" width="7.42578125" style="1" customWidth="1"/>
    <col min="9" max="9" width="101.42578125" customWidth="1"/>
  </cols>
  <sheetData>
    <row r="1" spans="1:9" x14ac:dyDescent="0.25">
      <c r="A1" s="167" t="s">
        <v>247</v>
      </c>
      <c r="B1" s="167"/>
      <c r="C1" s="167"/>
      <c r="D1" s="167"/>
      <c r="E1" s="167"/>
      <c r="F1" s="167"/>
      <c r="G1" s="167"/>
      <c r="H1" s="23"/>
    </row>
    <row r="2" spans="1:9" s="11" customFormat="1" x14ac:dyDescent="0.25">
      <c r="A2" s="9" t="s">
        <v>34</v>
      </c>
      <c r="B2" s="10" t="s">
        <v>28</v>
      </c>
      <c r="C2" s="10" t="s">
        <v>29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66</v>
      </c>
      <c r="I2" s="9"/>
    </row>
    <row r="3" spans="1:9" s="18" customFormat="1" x14ac:dyDescent="0.25">
      <c r="A3" s="31">
        <v>1</v>
      </c>
      <c r="B3" s="30" t="s">
        <v>0</v>
      </c>
      <c r="C3" s="41"/>
      <c r="D3" s="30"/>
      <c r="E3" s="30"/>
      <c r="F3" s="31"/>
      <c r="G3" s="30">
        <v>28</v>
      </c>
      <c r="H3" s="30"/>
      <c r="I3" s="31" t="s">
        <v>359</v>
      </c>
    </row>
    <row r="4" spans="1:9" s="18" customFormat="1" x14ac:dyDescent="0.25">
      <c r="A4" s="31">
        <v>2</v>
      </c>
      <c r="B4" s="30" t="s">
        <v>22</v>
      </c>
      <c r="C4" s="41" t="s">
        <v>153</v>
      </c>
      <c r="D4" s="30"/>
      <c r="E4" s="30"/>
      <c r="F4" s="31"/>
      <c r="G4" s="30">
        <v>257</v>
      </c>
      <c r="H4" s="30"/>
      <c r="I4" s="31" t="s">
        <v>397</v>
      </c>
    </row>
    <row r="5" spans="1:9" s="18" customFormat="1" x14ac:dyDescent="0.25">
      <c r="A5" s="31">
        <v>3</v>
      </c>
      <c r="B5" s="30" t="s">
        <v>108</v>
      </c>
      <c r="C5" s="41"/>
      <c r="D5" s="30"/>
      <c r="E5" s="30"/>
      <c r="F5" s="31"/>
      <c r="G5" s="30">
        <v>3</v>
      </c>
      <c r="H5" s="30"/>
      <c r="I5" s="31" t="s">
        <v>394</v>
      </c>
    </row>
    <row r="6" spans="1:9" s="18" customFormat="1" x14ac:dyDescent="0.25">
      <c r="A6" s="31">
        <v>4</v>
      </c>
      <c r="B6" s="20" t="s">
        <v>376</v>
      </c>
      <c r="C6" s="41"/>
      <c r="D6" s="30"/>
      <c r="E6" s="30"/>
      <c r="F6" s="31"/>
      <c r="G6" s="30">
        <v>2</v>
      </c>
      <c r="H6" s="30"/>
      <c r="I6" s="31" t="s">
        <v>395</v>
      </c>
    </row>
    <row r="7" spans="1:9" s="18" customFormat="1" x14ac:dyDescent="0.25">
      <c r="A7" s="31">
        <v>5</v>
      </c>
      <c r="B7" s="30" t="s">
        <v>218</v>
      </c>
      <c r="C7" s="41"/>
      <c r="D7" s="30"/>
      <c r="E7" s="30"/>
      <c r="F7" s="30"/>
      <c r="G7" s="30">
        <v>3</v>
      </c>
      <c r="H7" s="30"/>
      <c r="I7" s="31" t="s">
        <v>126</v>
      </c>
    </row>
    <row r="8" spans="1:9" s="18" customFormat="1" x14ac:dyDescent="0.25">
      <c r="A8" s="49">
        <v>6</v>
      </c>
      <c r="B8" s="50" t="s">
        <v>124</v>
      </c>
      <c r="C8" s="52" t="s">
        <v>213</v>
      </c>
      <c r="D8" s="50" t="s">
        <v>124</v>
      </c>
      <c r="E8" s="50" t="s">
        <v>214</v>
      </c>
      <c r="F8" s="50" t="s">
        <v>465</v>
      </c>
      <c r="G8" s="50">
        <v>1</v>
      </c>
      <c r="H8" s="50" t="s">
        <v>485</v>
      </c>
      <c r="I8" s="38" t="s">
        <v>125</v>
      </c>
    </row>
    <row r="9" spans="1:9" s="18" customFormat="1" x14ac:dyDescent="0.25">
      <c r="A9" s="33">
        <v>7</v>
      </c>
      <c r="B9" s="37" t="s">
        <v>217</v>
      </c>
      <c r="C9" s="51" t="s">
        <v>210</v>
      </c>
      <c r="D9" s="37" t="s">
        <v>142</v>
      </c>
      <c r="E9" s="37" t="s">
        <v>215</v>
      </c>
      <c r="F9" s="37" t="s">
        <v>466</v>
      </c>
      <c r="G9" s="37">
        <v>1</v>
      </c>
      <c r="H9" s="37" t="s">
        <v>467</v>
      </c>
      <c r="I9" s="31" t="s">
        <v>45</v>
      </c>
    </row>
    <row r="10" spans="1:9" x14ac:dyDescent="0.25">
      <c r="G10" s="19">
        <f>SUM(G3:G9)</f>
        <v>295</v>
      </c>
      <c r="H10" s="19"/>
      <c r="I10" s="13"/>
    </row>
  </sheetData>
  <mergeCells count="1">
    <mergeCell ref="A1:G1"/>
  </mergeCells>
  <pageMargins left="0.7" right="0.7" top="0.78740157499999996" bottom="0.78740157499999996" header="0.3" footer="0.3"/>
  <pageSetup paperSize="9" scale="1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Kodensatoren</vt:lpstr>
      <vt:lpstr>Widerstände</vt:lpstr>
      <vt:lpstr>Connector</vt:lpstr>
      <vt:lpstr>Spulen+Div</vt:lpstr>
      <vt:lpstr>Aktiv</vt:lpstr>
      <vt:lpstr>NA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Bauss, Horst-Dieter</dc:creator>
  <cp:lastModifiedBy>Bauss, Bruno</cp:lastModifiedBy>
  <cp:lastPrinted>2017-09-05T08:47:37Z</cp:lastPrinted>
  <dcterms:created xsi:type="dcterms:W3CDTF">2014-01-21T13:17:00Z</dcterms:created>
  <dcterms:modified xsi:type="dcterms:W3CDTF">2018-08-10T10:42:48Z</dcterms:modified>
</cp:coreProperties>
</file>