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JFEX\"/>
    </mc:Choice>
  </mc:AlternateContent>
  <bookViews>
    <workbookView xWindow="0" yWindow="0" windowWidth="28800" windowHeight="14820" activeTab="4"/>
  </bookViews>
  <sheets>
    <sheet name="Kodensatoren" sheetId="2" r:id="rId1"/>
    <sheet name="Widerstände" sheetId="9" r:id="rId2"/>
    <sheet name="Connector" sheetId="10" r:id="rId3"/>
    <sheet name="Spulen+Div" sheetId="7" r:id="rId4"/>
    <sheet name="Aktiv" sheetId="5" r:id="rId5"/>
    <sheet name="NA" sheetId="6" r:id="rId6"/>
  </sheets>
  <definedNames>
    <definedName name="_xlnm._FilterDatabase" localSheetId="0" hidden="1">Kodensatoren!$A$4:$H$43</definedName>
    <definedName name="_xlnm._FilterDatabase" localSheetId="3" hidden="1">'Spulen+Div'!$B$3:$H$11</definedName>
  </definedNames>
  <calcPr calcId="162913"/>
  <fileRecoveryPr repairLoad="1"/>
</workbook>
</file>

<file path=xl/calcChain.xml><?xml version="1.0" encoding="utf-8"?>
<calcChain xmlns="http://schemas.openxmlformats.org/spreadsheetml/2006/main"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30" i="2"/>
  <c r="M5" i="7"/>
  <c r="M6" i="7"/>
  <c r="M7" i="7"/>
  <c r="M8" i="7"/>
  <c r="M9" i="7"/>
  <c r="M10" i="7"/>
  <c r="M11" i="7"/>
  <c r="M12" i="7"/>
  <c r="M13" i="7"/>
  <c r="M14" i="7"/>
  <c r="M4" i="7"/>
  <c r="J18" i="7"/>
  <c r="J19" i="7"/>
  <c r="J20" i="7"/>
  <c r="J21" i="7"/>
  <c r="J22" i="7"/>
  <c r="J23" i="7"/>
  <c r="J24" i="7"/>
  <c r="J25" i="7"/>
  <c r="J26" i="7"/>
  <c r="J27" i="7"/>
  <c r="J17" i="7"/>
  <c r="O18" i="10" l="1"/>
  <c r="O17" i="10"/>
  <c r="O16" i="10"/>
  <c r="O15" i="10"/>
  <c r="O14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27" i="10"/>
  <c r="O13" i="10"/>
  <c r="O12" i="10"/>
  <c r="O9" i="10"/>
  <c r="J27" i="10"/>
  <c r="J28" i="10"/>
  <c r="O5" i="10" s="1"/>
  <c r="J29" i="10"/>
  <c r="O6" i="10" s="1"/>
  <c r="J30" i="10"/>
  <c r="O7" i="10" s="1"/>
  <c r="J31" i="10"/>
  <c r="O8" i="10" s="1"/>
  <c r="J32" i="10"/>
  <c r="J33" i="10"/>
  <c r="O10" i="10" s="1"/>
  <c r="J34" i="10"/>
  <c r="O11" i="10" s="1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26" i="10"/>
  <c r="M15" i="5" l="1"/>
  <c r="M7" i="5"/>
  <c r="M8" i="5"/>
  <c r="M9" i="5"/>
  <c r="M10" i="5"/>
  <c r="M11" i="5"/>
  <c r="M12" i="5"/>
  <c r="M13" i="5"/>
  <c r="M14" i="5"/>
  <c r="M6" i="5"/>
  <c r="M5" i="5"/>
  <c r="J27" i="5"/>
  <c r="J28" i="5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J55" i="5" l="1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4" i="5" l="1"/>
  <c r="M4" i="5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3" i="5"/>
  <c r="M3" i="5" s="1"/>
  <c r="J5" i="7"/>
  <c r="J6" i="7"/>
  <c r="J7" i="7"/>
  <c r="J8" i="7"/>
  <c r="J9" i="7"/>
  <c r="J10" i="7"/>
  <c r="J11" i="7"/>
  <c r="J12" i="7"/>
  <c r="J13" i="7"/>
  <c r="J14" i="7"/>
  <c r="J4" i="7"/>
  <c r="L3" i="10"/>
  <c r="L4" i="10"/>
  <c r="L11" i="10"/>
  <c r="L12" i="10"/>
  <c r="L18" i="10"/>
  <c r="J3" i="10"/>
  <c r="J4" i="10"/>
  <c r="J5" i="10"/>
  <c r="L5" i="10" s="1"/>
  <c r="J6" i="10"/>
  <c r="L6" i="10" s="1"/>
  <c r="J7" i="10"/>
  <c r="L7" i="10" s="1"/>
  <c r="J8" i="10"/>
  <c r="L8" i="10" s="1"/>
  <c r="J9" i="10"/>
  <c r="L9" i="10" s="1"/>
  <c r="J10" i="10"/>
  <c r="L10" i="10" s="1"/>
  <c r="J11" i="10"/>
  <c r="J12" i="10"/>
  <c r="J13" i="10"/>
  <c r="L13" i="10" s="1"/>
  <c r="J14" i="10"/>
  <c r="L14" i="10" s="1"/>
  <c r="J15" i="10"/>
  <c r="L15" i="10" s="1"/>
  <c r="J16" i="10"/>
  <c r="L16" i="10" s="1"/>
  <c r="J17" i="10"/>
  <c r="L17" i="10" s="1"/>
  <c r="J18" i="10"/>
  <c r="J19" i="10"/>
  <c r="L19" i="10" s="1"/>
  <c r="J20" i="10"/>
  <c r="L20" i="10" s="1"/>
  <c r="J21" i="10"/>
  <c r="L21" i="10" s="1"/>
  <c r="J22" i="10"/>
  <c r="L22" i="10" s="1"/>
  <c r="M23" i="2"/>
  <c r="K6" i="2"/>
  <c r="K7" i="2"/>
  <c r="K8" i="2"/>
  <c r="K9" i="2"/>
  <c r="K10" i="2"/>
  <c r="K11" i="2"/>
  <c r="K13" i="2"/>
  <c r="K14" i="2"/>
  <c r="K15" i="2"/>
  <c r="K18" i="2"/>
  <c r="K19" i="2"/>
  <c r="K20" i="2"/>
  <c r="K23" i="2"/>
  <c r="P23" i="2" s="1"/>
  <c r="K24" i="2"/>
  <c r="K25" i="2"/>
  <c r="K26" i="2"/>
  <c r="K5" i="2"/>
  <c r="M6" i="2" l="1"/>
  <c r="P6" i="2"/>
  <c r="M26" i="2"/>
  <c r="P26" i="2"/>
  <c r="M7" i="2"/>
  <c r="P7" i="2"/>
  <c r="M5" i="2"/>
  <c r="P5" i="2"/>
  <c r="M15" i="2"/>
  <c r="P15" i="2"/>
  <c r="M14" i="2"/>
  <c r="P14" i="2"/>
  <c r="M25" i="2"/>
  <c r="P25" i="2"/>
  <c r="M11" i="2"/>
  <c r="P11" i="2"/>
  <c r="M18" i="2"/>
  <c r="P18" i="2"/>
  <c r="M13" i="2"/>
  <c r="P13" i="2"/>
  <c r="M24" i="2"/>
  <c r="P24" i="2"/>
  <c r="M10" i="2"/>
  <c r="P10" i="2"/>
  <c r="M20" i="2"/>
  <c r="P20" i="2"/>
  <c r="M9" i="2"/>
  <c r="P9" i="2"/>
  <c r="M19" i="2"/>
  <c r="P19" i="2"/>
  <c r="M8" i="2"/>
  <c r="P8" i="2"/>
  <c r="I23" i="10"/>
  <c r="G38" i="9" l="1"/>
  <c r="G10" i="6" l="1"/>
  <c r="I22" i="2"/>
  <c r="K22" i="2" s="1"/>
  <c r="I16" i="2"/>
  <c r="K16" i="2" s="1"/>
  <c r="I21" i="2"/>
  <c r="K21" i="2" s="1"/>
  <c r="I12" i="2"/>
  <c r="K12" i="2" s="1"/>
  <c r="I17" i="2"/>
  <c r="K17" i="2" s="1"/>
  <c r="B2339" i="2"/>
  <c r="M21" i="2" l="1"/>
  <c r="P21" i="2"/>
  <c r="M16" i="2"/>
  <c r="P16" i="2"/>
  <c r="M17" i="2"/>
  <c r="P17" i="2"/>
  <c r="M12" i="2"/>
  <c r="M29" i="2" s="1"/>
  <c r="P12" i="2"/>
  <c r="M22" i="2"/>
  <c r="P22" i="2"/>
  <c r="I29" i="2"/>
</calcChain>
</file>

<file path=xl/sharedStrings.xml><?xml version="1.0" encoding="utf-8"?>
<sst xmlns="http://schemas.openxmlformats.org/spreadsheetml/2006/main" count="1372" uniqueCount="568">
  <si>
    <t>C0402_IPC</t>
  </si>
  <si>
    <t>TDK</t>
  </si>
  <si>
    <t>CAP CER 470PF 50V 10% X7R 0402</t>
  </si>
  <si>
    <t>C1005X7R1H471K050BA</t>
  </si>
  <si>
    <t>Yageo</t>
  </si>
  <si>
    <t>CC0402KRX7R7BB103</t>
  </si>
  <si>
    <t>Murata</t>
  </si>
  <si>
    <t>C0603_IPC</t>
  </si>
  <si>
    <t>C1608X5R0G226M</t>
  </si>
  <si>
    <t>Kemet</t>
  </si>
  <si>
    <t>Panasonic</t>
  </si>
  <si>
    <t>CT7343_IPC</t>
  </si>
  <si>
    <t>Xilinx</t>
  </si>
  <si>
    <t>FG256</t>
  </si>
  <si>
    <t>L603</t>
  </si>
  <si>
    <t>L805</t>
  </si>
  <si>
    <t>MURATA</t>
  </si>
  <si>
    <t>MLF32</t>
  </si>
  <si>
    <t>SY58034UMG</t>
  </si>
  <si>
    <t>MSOP16</t>
  </si>
  <si>
    <t>NANO2_FUSE</t>
  </si>
  <si>
    <t>Texas</t>
  </si>
  <si>
    <t>R0402_IPC</t>
  </si>
  <si>
    <t>R805_IPC</t>
  </si>
  <si>
    <t>SOIC8</t>
  </si>
  <si>
    <t>SOT23-5</t>
  </si>
  <si>
    <t>TSSOP16</t>
  </si>
  <si>
    <t>SN74AVC4T774PW_TSSOP16</t>
  </si>
  <si>
    <t>SYM_NAME</t>
  </si>
  <si>
    <t>COMP_DEVICE_TYPE</t>
  </si>
  <si>
    <t>COMP_VALUE</t>
  </si>
  <si>
    <t>MANUFACTOR</t>
  </si>
  <si>
    <t>PART NUMBER</t>
  </si>
  <si>
    <t>COUNT</t>
  </si>
  <si>
    <t>NR</t>
  </si>
  <si>
    <t>Bill of Material Report AKTIV</t>
  </si>
  <si>
    <t>Bill of Material Report COILS+DIV</t>
  </si>
  <si>
    <t>ASMT</t>
  </si>
  <si>
    <t>C1206_IPC</t>
  </si>
  <si>
    <t>H5120NL</t>
  </si>
  <si>
    <t>SOT23-6</t>
  </si>
  <si>
    <t>0.22UF/100V</t>
  </si>
  <si>
    <t>NANO2_1A</t>
  </si>
  <si>
    <t>NANO2_15A</t>
  </si>
  <si>
    <t>POLYFUSE 300MA</t>
  </si>
  <si>
    <t>REG1</t>
  </si>
  <si>
    <t>CAP CER 0.22UF 100V 10% X7R 1206</t>
  </si>
  <si>
    <t>C3216X7R2A224K115AA</t>
  </si>
  <si>
    <t>CAP CER 1000PF 50V 10% X7R 0402</t>
  </si>
  <si>
    <t>GRM155R71H102KA01D</t>
  </si>
  <si>
    <t>CAP CER 1UF 16V 10% X5R 0402</t>
  </si>
  <si>
    <t>1NF/2KV</t>
  </si>
  <si>
    <t>FERRITE CHIP 220 OHM 0805</t>
  </si>
  <si>
    <t>220R/2A</t>
  </si>
  <si>
    <t>MODULE XFORMR SNGL GIGABIT SMD</t>
  </si>
  <si>
    <t>PULSE</t>
  </si>
  <si>
    <t>LITTLEFUSE</t>
  </si>
  <si>
    <t>FUSE BRD MNT 15A 65VAC/VDC 2SMD</t>
  </si>
  <si>
    <t>FUSE BRD MNT 1A 65VAC/VDC 2SMD</t>
  </si>
  <si>
    <t>0451015.MRL</t>
  </si>
  <si>
    <t>0451001.NRL</t>
  </si>
  <si>
    <t>PTC RESET 15V .100A SMD 0805</t>
  </si>
  <si>
    <t>0805L1010YR</t>
  </si>
  <si>
    <t>CAP CER 1nF/2KV 1206 X5R 10%</t>
  </si>
  <si>
    <t>DISTRIBUTOR</t>
  </si>
  <si>
    <t>ORDERNR</t>
  </si>
  <si>
    <t>SIGN</t>
  </si>
  <si>
    <t>Digikey</t>
  </si>
  <si>
    <t>445-1255-6-ND</t>
  </si>
  <si>
    <t>COUNT 1 BOARD</t>
  </si>
  <si>
    <t>C1005X5RC105K050BB</t>
  </si>
  <si>
    <t>445-8030-1-ND</t>
  </si>
  <si>
    <t>445-2283-1-ND</t>
  </si>
  <si>
    <t>Mouser</t>
  </si>
  <si>
    <t>R&amp;S</t>
  </si>
  <si>
    <t>FARNELL</t>
  </si>
  <si>
    <t>553-1454-5-ND</t>
  </si>
  <si>
    <t>1515661PL</t>
  </si>
  <si>
    <t>Bill of Material Report (CAP)</t>
  </si>
  <si>
    <t>Farnell</t>
  </si>
  <si>
    <t>490-1303-6-ND</t>
  </si>
  <si>
    <t>445-4978-1-ND</t>
  </si>
  <si>
    <t>47UF</t>
  </si>
  <si>
    <t>100NF</t>
  </si>
  <si>
    <t>470P</t>
  </si>
  <si>
    <t>10NF</t>
  </si>
  <si>
    <t>CE_1821</t>
  </si>
  <si>
    <t>C2220</t>
  </si>
  <si>
    <t>C0201_IPC</t>
  </si>
  <si>
    <t>MAL215099913E3</t>
  </si>
  <si>
    <t>CGA3E3X7S2A104K080AB</t>
  </si>
  <si>
    <t>EEF-GX0D471R</t>
  </si>
  <si>
    <t>GRM033R60J104KE19D</t>
  </si>
  <si>
    <t>C1005X5R0J106M050BC</t>
  </si>
  <si>
    <t>Vishay</t>
  </si>
  <si>
    <t>22UF</t>
  </si>
  <si>
    <t>470UF/100V</t>
  </si>
  <si>
    <t>10UF</t>
  </si>
  <si>
    <t>470NF</t>
  </si>
  <si>
    <t>100UF</t>
  </si>
  <si>
    <t>4.7UF</t>
  </si>
  <si>
    <t>220NF</t>
  </si>
  <si>
    <t>603-CC402KRX7R7BB102</t>
  </si>
  <si>
    <t>445-6938-1-ND</t>
  </si>
  <si>
    <t>667-EEFGX0D471R</t>
  </si>
  <si>
    <t>81-GRM033R60J104KE19</t>
  </si>
  <si>
    <t>445-7395-1-ND</t>
  </si>
  <si>
    <t>C1005X5R0J475M</t>
  </si>
  <si>
    <t>R0603_IPC</t>
  </si>
  <si>
    <t>FLGA2577</t>
  </si>
  <si>
    <t>TQFN48_040</t>
  </si>
  <si>
    <t>HCPL_817</t>
  </si>
  <si>
    <t>QFN32_050</t>
  </si>
  <si>
    <t>MLF16_065</t>
  </si>
  <si>
    <t>UQFN10</t>
  </si>
  <si>
    <t>MAX34461</t>
  </si>
  <si>
    <t>HCPL-817</t>
  </si>
  <si>
    <t>SY89838U</t>
  </si>
  <si>
    <t>Ref</t>
  </si>
  <si>
    <t>600R</t>
  </si>
  <si>
    <t>LAIRD</t>
  </si>
  <si>
    <t>L3816</t>
  </si>
  <si>
    <t>4.7UH</t>
  </si>
  <si>
    <t>WURTH</t>
  </si>
  <si>
    <t>QBVW033A0B</t>
  </si>
  <si>
    <t>REG2</t>
  </si>
  <si>
    <t>REG3,REG4,REG5</t>
  </si>
  <si>
    <t>Maxim</t>
  </si>
  <si>
    <t>WUERTH_93066</t>
  </si>
  <si>
    <t>wuerth_93066</t>
  </si>
  <si>
    <t>SAMTEC_ESQT_116_02_F_D</t>
  </si>
  <si>
    <t>2MM_2X25</t>
  </si>
  <si>
    <t>SOD80C</t>
  </si>
  <si>
    <t>LL4148</t>
  </si>
  <si>
    <t>Fairchild</t>
  </si>
  <si>
    <t>DO_220AA</t>
  </si>
  <si>
    <t>SS3P4-M3/84A</t>
  </si>
  <si>
    <t>LED0402</t>
  </si>
  <si>
    <t>SML-P11UTT86</t>
  </si>
  <si>
    <t>Rohm</t>
  </si>
  <si>
    <t>RELAIS_G6E_134P</t>
  </si>
  <si>
    <t>OMRON_G6E</t>
  </si>
  <si>
    <t>PIM4328</t>
  </si>
  <si>
    <t>CAP ALUM 470UF 20% 100V SMD</t>
  </si>
  <si>
    <t>CAP CER 0.1UF 100V X7S 0603</t>
  </si>
  <si>
    <t>CAP CER 10UF 100V X7S 2220</t>
  </si>
  <si>
    <t>CAP POLYMER 470UF 20% 2V SMD</t>
  </si>
  <si>
    <t>CAP CER 0.47UF 6.3V X5R 0402</t>
  </si>
  <si>
    <t>CAP CER 0.1UF 6.3V X5R 0201</t>
  </si>
  <si>
    <t>CAP CER 4.7UF 6.3V X5R 0402</t>
  </si>
  <si>
    <t>CAP CER 47UF 6.3V X6S 1206</t>
  </si>
  <si>
    <t>CAP CER 0.22UF 6.3V X6S 0402</t>
  </si>
  <si>
    <t>CAP CER 10UF 6.3V X5R 0402</t>
  </si>
  <si>
    <t>RES 1/10W 1% 0402 SMD</t>
  </si>
  <si>
    <t>CAP CER 22UF 4V X5R 0603</t>
  </si>
  <si>
    <t>LED RED CLEAR 0402 SMD</t>
  </si>
  <si>
    <t>Microchip Technology</t>
  </si>
  <si>
    <t>470UF/2V</t>
  </si>
  <si>
    <t>CAP CER 10000PF 16V X7R 0402</t>
  </si>
  <si>
    <t>DIODE SCHOTTKY 40V 3A DO220AA</t>
  </si>
  <si>
    <t>DIODE GEN PURP 100V 200MA SOD80</t>
  </si>
  <si>
    <t>KEMET</t>
  </si>
  <si>
    <t>CAP POLY TAN 10UF/6,3V LOWESR 3216 SMD</t>
  </si>
  <si>
    <t>10UF/6,3V</t>
  </si>
  <si>
    <t>CT3216_IPC</t>
  </si>
  <si>
    <t>T491A106K006AT7280</t>
  </si>
  <si>
    <t>399-3683-1-ND</t>
  </si>
  <si>
    <t>330UF/63V</t>
  </si>
  <si>
    <t>CE1313</t>
  </si>
  <si>
    <t>4753PHCT-ND</t>
  </si>
  <si>
    <t>IC BUS TRANSCVR TRI-ST SOT23-6</t>
  </si>
  <si>
    <t>SN74AVC1T45DBVR</t>
  </si>
  <si>
    <t>Broadcom Limited</t>
  </si>
  <si>
    <t>516-2580-1-ND</t>
  </si>
  <si>
    <t>MAX16052AUT+TCT-ND</t>
  </si>
  <si>
    <t>IC SCHMITT-TRG INV GATE SOT23-5</t>
  </si>
  <si>
    <t>SN74AHC1G14DBV</t>
  </si>
  <si>
    <t>296-1092-1-ND</t>
  </si>
  <si>
    <t>IC SENSOR TEMP 10BIT SOT23-6</t>
  </si>
  <si>
    <t>AD7414ARTZ</t>
  </si>
  <si>
    <t>ANALOG DEV.</t>
  </si>
  <si>
    <t>AD7414ARTZ-1REEL7</t>
  </si>
  <si>
    <t>AD7414ARTZ-1REEL7CT-ND</t>
  </si>
  <si>
    <t>IC MONITOR OCTAL 16-MSOP</t>
  </si>
  <si>
    <t>LTC2991CMS</t>
  </si>
  <si>
    <t>Linear</t>
  </si>
  <si>
    <t>LTC2991CMS#PBF-ND</t>
  </si>
  <si>
    <t>IC BUS TRANSCVR 4BIT DL 16TSSOP</t>
  </si>
  <si>
    <t>SN74AVC4T774PW</t>
  </si>
  <si>
    <t>296-23611-5-ND</t>
  </si>
  <si>
    <t>SN65LVDS4RSET</t>
  </si>
  <si>
    <t>296-29257-1-ND</t>
  </si>
  <si>
    <t>IC CR-II CPLD 256MCELL 256BGA</t>
  </si>
  <si>
    <t>XC2C256-7FTG256C</t>
  </si>
  <si>
    <t>IC EEPROM 256KBIT 1MHz 8SO</t>
  </si>
  <si>
    <t>M24256-BWMN6TP</t>
  </si>
  <si>
    <t>STMicroelectronics</t>
  </si>
  <si>
    <t>497-8623-1-ND</t>
  </si>
  <si>
    <t>IC GATE XOR 1CH 2-INP SOT-353</t>
  </si>
  <si>
    <t>SN74AHC1G86SE-7</t>
  </si>
  <si>
    <t>74AHC1G86SE-7DICT-ND</t>
  </si>
  <si>
    <t xml:space="preserve">IC PWR MONITOR/SEQUENCER 48TQFN </t>
  </si>
  <si>
    <t>MAX34461ETM+-ND</t>
  </si>
  <si>
    <t>OPTOISOLATOR 5KV TRANSISTOR 4SM</t>
  </si>
  <si>
    <t>576-1538-5-ND</t>
  </si>
  <si>
    <t xml:space="preserve">IC COMPARATOR W/REF SOT23-5 </t>
  </si>
  <si>
    <t>max9644EUK+T</t>
  </si>
  <si>
    <t>IC PWR MONITOR/SEQUENCER SOT23-6</t>
  </si>
  <si>
    <t>MAX16052AUT+T</t>
  </si>
  <si>
    <t xml:space="preserve"> IC CLK BUFFER 2:6 7.5GHZ 32MLF </t>
  </si>
  <si>
    <t>PWR INTERFACE 36V-75V 12A</t>
  </si>
  <si>
    <t xml:space="preserve"> IC LINE RCVR DIFF SGL 10UQFN</t>
  </si>
  <si>
    <t>IC CLK BUFFER 2:8 2GHZ 32MLF</t>
  </si>
  <si>
    <t xml:space="preserve">CONVERTER DC/DC 12V 33A OUT </t>
  </si>
  <si>
    <t>CE Critical Power</t>
  </si>
  <si>
    <t>Ericsson Power Modules</t>
  </si>
  <si>
    <t>1UF/16V</t>
  </si>
  <si>
    <t>PIM4000</t>
  </si>
  <si>
    <t>MAX20751_1PHASE</t>
  </si>
  <si>
    <t xml:space="preserve">CAP CER 100UF 6.3V X5R 1206 </t>
  </si>
  <si>
    <t>BLM21PG221SH1D</t>
  </si>
  <si>
    <t xml:space="preserve"> 0456030.ER</t>
  </si>
  <si>
    <t>FUSE BRD MNT 30A 125VAC/VDC 2SMD</t>
  </si>
  <si>
    <t>NANO1010</t>
  </si>
  <si>
    <t>NANO_30A</t>
  </si>
  <si>
    <t>FERRITE BEAD 600 OHM 0603 1LN</t>
  </si>
  <si>
    <t xml:space="preserve">HZ0603C601R-10 </t>
  </si>
  <si>
    <t>240-2380-1-ND</t>
  </si>
  <si>
    <t>FIXED IND 4.7UH 1.2A 105 MOHM</t>
  </si>
  <si>
    <t xml:space="preserve">732-1008-6-ND </t>
  </si>
  <si>
    <t xml:space="preserve"> LED 660NM RD WTR CLR RA SMD</t>
  </si>
  <si>
    <t>LED RED 90</t>
  </si>
  <si>
    <t>AVAGO</t>
  </si>
  <si>
    <t>HSMC-C120</t>
  </si>
  <si>
    <t>LED 570NM GN WTR CLR RA SMD</t>
  </si>
  <si>
    <t>LED GREEN 90</t>
  </si>
  <si>
    <t>HSMG-C120</t>
  </si>
  <si>
    <t xml:space="preserve"> LED CHIPLED 0.4MM BLUE RA 0603</t>
  </si>
  <si>
    <t>LED BLUE 90</t>
  </si>
  <si>
    <t>HSMR-C120</t>
  </si>
  <si>
    <t>LED CHIPLED 0.4MM AMBER RA 0603</t>
  </si>
  <si>
    <t>LED AMBER 90</t>
  </si>
  <si>
    <t>HSMA-C120</t>
  </si>
  <si>
    <t>511-1653-6-ND</t>
  </si>
  <si>
    <t>SS3P4-M3/84AGIDKR-ND</t>
  </si>
  <si>
    <t xml:space="preserve">  LL4148FSDKR-ND</t>
  </si>
  <si>
    <t>CAP ALU 330UF/63V 20% SMD</t>
  </si>
  <si>
    <t>Bill of Material Report NOT ASSEMBLED</t>
  </si>
  <si>
    <t>JUMPER1</t>
  </si>
  <si>
    <t>GIGARRAY_666</t>
  </si>
  <si>
    <t>2MM_2X7_90</t>
  </si>
  <si>
    <t>COMATEL_5POL</t>
  </si>
  <si>
    <t>2MM_2X7</t>
  </si>
  <si>
    <t>TE_1766500_1</t>
  </si>
  <si>
    <t>ZONE1</t>
  </si>
  <si>
    <t>MOLEX70247_2052</t>
  </si>
  <si>
    <t>MOLEX70247__2X10_90</t>
  </si>
  <si>
    <t>COMATEL_3POL</t>
  </si>
  <si>
    <t>10K</t>
  </si>
  <si>
    <t>4,7K</t>
  </si>
  <si>
    <t>1K</t>
  </si>
  <si>
    <t>5K</t>
  </si>
  <si>
    <t>5,1K</t>
  </si>
  <si>
    <t>R18</t>
  </si>
  <si>
    <t>RES 1/10W 1% 0603 SMD</t>
  </si>
  <si>
    <t>1,1K</t>
  </si>
  <si>
    <t>R20</t>
  </si>
  <si>
    <t>R21</t>
  </si>
  <si>
    <t>R2512</t>
  </si>
  <si>
    <t>10M/025W/2KV</t>
  </si>
  <si>
    <t>R1206_IPC</t>
  </si>
  <si>
    <t>R26</t>
  </si>
  <si>
    <t>R46</t>
  </si>
  <si>
    <t>3,3K</t>
  </si>
  <si>
    <t>R116</t>
  </si>
  <si>
    <t>1,5K</t>
  </si>
  <si>
    <t>2,4K</t>
  </si>
  <si>
    <t>220K</t>
  </si>
  <si>
    <t>SDS001</t>
  </si>
  <si>
    <t>FCI_55714_202LF</t>
  </si>
  <si>
    <t>AVAGO_MINIPOD_RECEI</t>
  </si>
  <si>
    <t>AVAGO_MINIPOD_TRANS</t>
  </si>
  <si>
    <t>I2C_JUMPER</t>
  </si>
  <si>
    <t>MOLEX_877823003</t>
  </si>
  <si>
    <t>MINIDIM244SMD06</t>
  </si>
  <si>
    <t>HFJ11-1G01E-L-12RL</t>
  </si>
  <si>
    <t>RJ45_HALO_HFJ11-1G01ERL-LED</t>
  </si>
  <si>
    <t>JUMPER2</t>
  </si>
  <si>
    <t>MMCX</t>
  </si>
  <si>
    <t>MMCX_180</t>
  </si>
  <si>
    <t>PUSH_SW_WUERTH_WS_TASV</t>
  </si>
  <si>
    <t>ATCA_HMZD_2065657_1</t>
  </si>
  <si>
    <t>1NF</t>
  </si>
  <si>
    <t>Bill of Material Report RESISTOR</t>
  </si>
  <si>
    <t>RES 1W 1% 2512 SMD</t>
  </si>
  <si>
    <t>R22,R23</t>
  </si>
  <si>
    <t>RES 1/4W 1% 1206 SMD</t>
  </si>
  <si>
    <t>R24,R25</t>
  </si>
  <si>
    <t>RES 1/10W 1% 0805 SMD</t>
  </si>
  <si>
    <t>R82,R83</t>
  </si>
  <si>
    <t>R245,R246</t>
  </si>
  <si>
    <t>R3_40,R3_41</t>
  </si>
  <si>
    <t>3k84</t>
  </si>
  <si>
    <t>1,2k</t>
  </si>
  <si>
    <t>Bill of Material Report (Connector+Switch+Socket)</t>
  </si>
  <si>
    <t>CONN MEG-ARRAY PLUG 81 POS</t>
  </si>
  <si>
    <t>FCI</t>
  </si>
  <si>
    <t>FCI_55714-202LF</t>
  </si>
  <si>
    <t xml:space="preserve">CON 1 POL </t>
  </si>
  <si>
    <t>CON_1POL</t>
  </si>
  <si>
    <t>Multicomp</t>
  </si>
  <si>
    <t>TEST-22</t>
  </si>
  <si>
    <t>1X2A_50_32</t>
  </si>
  <si>
    <t>CONN MMCX JACK STR 50 OHM PCB</t>
  </si>
  <si>
    <t>MOLEX</t>
  </si>
  <si>
    <t xml:space="preserve">WM5557-ND </t>
  </si>
  <si>
    <t>SWITCH DETECT PB SPST-NO RT ANG</t>
  </si>
  <si>
    <t>C&amp;K_Components</t>
  </si>
  <si>
    <t>ARRAY FEMALE 296POS 1.3MM GOLD</t>
  </si>
  <si>
    <t xml:space="preserve">CONN HEADER 14POS 2MM VERT </t>
  </si>
  <si>
    <t>2X7_2MM</t>
  </si>
  <si>
    <t>CONN HEADER 5 POL 254mm</t>
  </si>
  <si>
    <t>STELVIO KONTEK</t>
  </si>
  <si>
    <t>230-5082</t>
  </si>
  <si>
    <t>CONN MALE 34POS R/A GOLD</t>
  </si>
  <si>
    <t>TE CON</t>
  </si>
  <si>
    <t>1766500-1</t>
  </si>
  <si>
    <t>1766500-1-ND</t>
  </si>
  <si>
    <t>CONN HEADER 3 POL 254mm</t>
  </si>
  <si>
    <t>423-2920</t>
  </si>
  <si>
    <t xml:space="preserve"> CONN HEADER 20POS .100 R/A 30AU</t>
  </si>
  <si>
    <t>ON Shore Techn.</t>
  </si>
  <si>
    <t>302-R201</t>
  </si>
  <si>
    <t>ED10536-ND</t>
  </si>
  <si>
    <t xml:space="preserve">CONN HEADER 14POS 2MM R/A GOLD </t>
  </si>
  <si>
    <t>WM18863-ND</t>
  </si>
  <si>
    <t>CONN RCPT 80POS 8ROW RT ANG HM-Z</t>
  </si>
  <si>
    <t>TE_2065657_1</t>
  </si>
  <si>
    <t>2065657-1</t>
  </si>
  <si>
    <t xml:space="preserve">A104048-ND </t>
  </si>
  <si>
    <t xml:space="preserve">CON RJ45 FASTJACK LED </t>
  </si>
  <si>
    <t>HALO</t>
  </si>
  <si>
    <t>736-9864</t>
  </si>
  <si>
    <t>CONN HEADER 2x3 POL 254mm</t>
  </si>
  <si>
    <t>HARWIN</t>
  </si>
  <si>
    <t>M20-9980346</t>
  </si>
  <si>
    <t>QSFP EVAL TEST BOARD W/SMASFULL IPMC</t>
  </si>
  <si>
    <t>WM24087-ND</t>
  </si>
  <si>
    <t>Uni Mainz</t>
  </si>
  <si>
    <t>STROM_40A</t>
  </si>
  <si>
    <t>UNI0001</t>
  </si>
  <si>
    <t>XCVU9P-2FLGA2577E</t>
  </si>
  <si>
    <t>IC FPGA ULTRASCALE 9PFLGA2577</t>
  </si>
  <si>
    <t>REL_OMRON_G6E</t>
  </si>
  <si>
    <t>OMRON</t>
  </si>
  <si>
    <t>G6E-134P-ST-US-DC3</t>
  </si>
  <si>
    <t>Z2599-ND</t>
  </si>
  <si>
    <t>SAMTEC</t>
  </si>
  <si>
    <t xml:space="preserve">CONN HEADER 32POS 2MM VERT </t>
  </si>
  <si>
    <t>C196_1,C196_2,C196_3,C196_4,C196_5,C196_10,C196_11,C196_12,C196_13,C196_14,C196_19,C196_20,C196_21,C196_22,C198_1,C198_2,C198_3,C198_4,C198_5,C198_10,C198_11,C198_12,C198_13,C198_14,C198_19,C198_20,C198_21,C198_22,</t>
  </si>
  <si>
    <t>R40,R88,R89,R90,R91,R92,R93,R94,R95,R161,R162,R163,R294,R295,R309,R310,R347,R348,R360,R361,R122,R124,R133,R134,T34,Z1,Z2,Z3,Z4,Z5,Z6,Z7,Z8,Z9,Z10,Z11,Z12,Z13,Z14,Z15,Z16,Z17,Z18,Z19,Z20,Z21,Z22,Z23,Z24,Z25,Z26,Z27,Z28,Z29,Z30,Z31,Z32,Z33,Z35,Z36,R90_18,R90_23,R90_24,R90_74,R91_18,R91_23,R91_24,R91_74,R406_38,R407_38,</t>
  </si>
  <si>
    <t>R1_AVT1_U1_AVT1_U1,R1_AVT1_U1_AVT1_U2,R1_AVT1_U1_AVT1_U3,R1_AVT1_U1_AVT1_U4,R6_AVT1_U1_AVT1_U1,R6_AVT1_U1_AVT1_U2,R6_AVT1_U1_AVT1_U3,R6_AVT1_U1_AVT1_U4,R9_AVR1_U1,R9_AVR1_U2,R9_AVR1_U3,R9_AVR1_U4,R9_AVR2_U1,R9_AVR2_U2,R9_AVR2_U3,R9_AVR2_U4,R9_AVR3_U1,R9_AVR3_U2,R9_AVR3_U3,R9_AVR3_U4,R9_AVR4_U1,R9_AVR4_U2,R9_AVR4_U3,R9_AVR4_U4,R9_AVR5_U1,R9_AVR5_U2,R9_AVR5_U3,R9_AVR5_U4,R10_AVR1_U1,R10_AVR1_U2,R10_AVR1_U3,R10_AVR1_U4,R10_AVR2_U1,R10_AVR2_U2,R10_AVR2_U3,R10_AVR2_U4,R10_AVR3_U1,R10_AVR3_U2,R10_AVR3_U3,R10_AVR3_U4,R10_AVR4_U1,R10_AVR4_U2,R10_AVR4_U3,R10_AVR4_U4,R10_AVR5_U1,R10_AVR5_U2,R10_AVR5_U3,R10_AVR5_U4,</t>
  </si>
  <si>
    <t>R290,R304,R342,R355,</t>
  </si>
  <si>
    <t>R72,R73,R74,R75,</t>
  </si>
  <si>
    <t>R292,R293,R307,R345,R358,R2_40,R2_41,</t>
  </si>
  <si>
    <t>R84,R85,R86,R87,</t>
  </si>
  <si>
    <t>R60,R64,R65,R66,</t>
  </si>
  <si>
    <t>R291,R296,R297,R298,R299,R305,R306,R311,R312,R343,R344,R349,R350,R356,R357,R362,</t>
  </si>
  <si>
    <t>R229,R249,R269,R285,</t>
  </si>
  <si>
    <t>R3_63,R3_64,R3_67,R3_68,R3_69,R3_70,R3_71,R3_72,R3_73,R68,R69,</t>
  </si>
  <si>
    <t>R1_63,R1_64,R1_67,R1_68,R1_69,R1_70,R1_71,R1_72,R1_73,R1,R2,R3,R4,R27,R28,R29,R30,R31,R32,R33,R34,R37,R44,R77,R78,R118,R151,R154,R157,</t>
  </si>
  <si>
    <t>R217,R233,R257,R273,R289,R303,R341,R354,</t>
  </si>
  <si>
    <t>2,2K</t>
  </si>
  <si>
    <t>R353_32,R353_33,R353_34,R353_35,R353_39,</t>
  </si>
  <si>
    <t>R67,R129,R130,R1_52,R1_53,R1_54,R1_55,R1_56,R1_57,R1_58,R1_59,R1_60,R1_61,</t>
  </si>
  <si>
    <t>R2_52,R2_53,R2_54,R2_55,R2_56,R2_57,R2_58,R2_59,R2_60,R2_61,</t>
  </si>
  <si>
    <t>R0805_IPC</t>
  </si>
  <si>
    <t>R5,R6,R7,R8,R9,R10,R11,R12,R13,R14,R15,R16,R121,</t>
  </si>
  <si>
    <t>R351_32,R351_33,R351_34,R351_35,R351_39,</t>
  </si>
  <si>
    <t>R1_AVR1_U1,R1_AVR1_U2,R1_AVR1_U3,R1_AVR1_U4,R1_AVR2_U1,R1_AVR2_U2,R1_AVR2_U3,R1_AVR2_U4,R1_AVR3_U1,R1_AVR3_U2,R1_AVR3_U3,R1_AVR3_U4,R1_AVR4_U1,R1_AVR4_U2,R1_AVR4_U3,R1_AVR4_U4,R1_AVR5_U1,R1_AVR5_U2,R1_AVR5_U3,R1_AVR5_U4,R2_1,R2_2,R2_3,R2_4,R2_5,R2_10,R2_11,R2_12,R2_13,R2_14,R2_18,R2_19,R2_20,R2_21,R2_22,R2_23,R2_24,R2_74,R2_AVR1_U1,R2_AVR1_U2,R2_AVR1_U3,R2_AVR1_U4,R2_AVR2_U1,R2_AVR2_U2,R2_AVR2_U3,R2_AVR2_U4,R2_AVR3_U1,R2_AVR3_U2,R2_AVR3_U3,R2_AVR3_U4,R2_AVR4_U1,R2_AVR4_U2,R2_AVR4_U3,R2_AVR4_U4,R2_AVR5_U1,R2_AVR5_U2,R2_AVR5_U3,R2_AVR5_U4,R403_38,R79,R80,R204,R205,R206,R207,R208,R209,R210,R211,R216,R225,R228,R232,R241,R248,R256,R265,R268,R272,R281,R284,R4_AVT1_U1_AVT1_U1,R4_AVT1_U1_AVT1_U2,R4_AVT1_U1_AVT1_U3,R4_AVT1_U1_AVT1_U4,R5_AVT1_U1_AVT1_U1,R5_AVT1_U1_AVT1_U2,R5_AVT1_U1_AVT1_U3,R5_AVT1_U1_AVT1_U4,</t>
  </si>
  <si>
    <t>HIGH CURRENT PIN 40A IN HOUSE BUILD</t>
  </si>
  <si>
    <t>STROM_PIN</t>
  </si>
  <si>
    <t xml:space="preserve">CONN HEADER 50POS 2MM VERT </t>
  </si>
  <si>
    <t>SAMTEC SQT-125-01-F-D</t>
  </si>
  <si>
    <t>SQT-125-01-F-D</t>
  </si>
  <si>
    <t>WS-TSAV</t>
  </si>
  <si>
    <t>Würth</t>
  </si>
  <si>
    <t>434153017835</t>
  </si>
  <si>
    <t>732-10143-1-ND</t>
  </si>
  <si>
    <t>HIGH CURRENT PIN 100A POWERTWO</t>
  </si>
  <si>
    <t>WUERTH</t>
  </si>
  <si>
    <t>K93066</t>
  </si>
  <si>
    <t>R1_40,R1_41</t>
  </si>
  <si>
    <t>R62R38,R39</t>
  </si>
  <si>
    <t>R59,R61,R63</t>
  </si>
  <si>
    <t>R17,R19</t>
  </si>
  <si>
    <t>R1_1,R1_2,R1_3,R1_4,R1_5,R1_10,R1_11,R1_12,R1_13,R1_14,R1_18,R1_19,R1_20,R1_21,R1_22,R1_23,R1_24,R1_74,R352_32,R352_33,R352_34,R352_35,R352_39,R402_38,R408_38,R415_38,R41,R42,R43,R218,R234,R258,R274,R35,R36,R119,R120,R125,R126,R131,R132,R71,</t>
  </si>
  <si>
    <t>R221,R226,R222,,R237,R242,R238,,R261,R266,R262,,R277,R282,R278,R412_38,R413_38,R414_38,R409_38,R410_38,R411_38,R96,R97,R98,R99,R100,R101,R102,R103,R104,R105,R106,R107,R108,R109,R110,R111,R112,R113,R114,R115,R219,R220,R223,R227,R235,R236,R239,R243,R259,R260,R263,R267,R275,R276,R279,R283,R2_AVT1_U1_AVT1_U1,R2_AVT1_U1_AVT1_U2,R2_AVT1_U1_AVT1_U3,R2_AVT1_U1_AVT1_U4,R3_AVR1_U1,R3_AVR1_U2,R3_AVR1_U3,R3_AVR1_U4,R3_AVR2_U1,R3_AVR2_U2,R3_AVR2_U3,R3_AVR2_U4,R3_AVR3_U1,R3_AVR3_U2,R3_AVR3_U3,R3_AVR3_U4,R3_AVR4_U1,R3_AVR4_U2,R3_AVR4_U3,R3_AVR4_U4,R3_AVR5_U1,R3_AVR5_U2,R3_AVR5_U3,R3_AVR5_U4,R3_AVT1_U1_AVT1_U1,R3_AVT1_U1_AVT1_U2,R3_AVT1_U1_AVT1_U3,R3_AVT1_U1_AVT1_U4,R4_AVR1_U1,R4_AVR1_U2,R4_AVR1_U3,R4_AVR1_U4,R4_AVR2_U1,R4_AVR2_U2,R4_AVR2_U3,R4_AVR2_U4,R4_AVR3_U1,R4_AVR3_U2,R4_AVR3_U3,R4_AVR3_U4,R4_AVR4_U1,R4_AVR4_U2,R4_AVR4_U3,R4_AVR4_U4,R4_AVR5_U1,R4_AVR5_U2,R4_AVR5_U3,R4_AVR5_U4,R5_AVR1_U1,R5_AVR1_U2,R5_AVR1_U3,R5_AVR1_U4,R5_AVR2_U1,R5_AVR2_U2,R5_AVR2_U3,R5_AVR2_U4,R5_AVR3_U1,R5_AVR3_U2,R5_AVR3_U3,R5_AVR3_U4,R5_AVR4_U1,R5_AVR4_U2,R5_AVR4_U3,R5_AVR4_U4,R5_AVR5_U1,R5_AVR5_U2,R5_AVR5_U3,R5_AVR5_U4,R6_AVR1_U1,R6_AVR1_U2,R6_AVR1_U3,R6_AVR1_U4,R6_AVR2_U1,R6_AVR2_U2,R6_AVR2_U3,R6_AVR2_U4,R6_AVR3_U1,R6_AVR3_U2,R6_AVR3_U3,R6_AVR3_U4,R6_AVR4_U1,R6_AVR4_U2,R6_AVR4_U3,R6_AVR4_U4,R6_AVR5_U1,R6_AVR5_U2,R6_AVR5_U3,R6_AVR5_U4,R7_AVR1_U1,R7_AVR1_U2,R7_AVR1_U3,R7_AVR1_U4,R7_AVR2_U1,R7_AVR2_U2,R7_AVR2_U3,R7_AVR2_U4,R7_AVR3_U1,R7_AVR3_U2,R7_AVR3_U3,R7_AVR3_U4,R7_AVR4_U1,R7_AVR4_U2,R7_AVR4_U3,R7_AVR4_U4,R7_AVR5_U1,R7_AVR5_U2,R7_AVR5_U3,R7_AVR5_U4,R7_AVT1_U1_AVT1_U1,R7_AVT1_U1_AVT1_U2,R7_AVT1_U1_AVT1_U3,R7_AVT1_U1_AVT1_U4,R8_AVR1_U1,R8_AVR1_U2,R8_AVR1_U3,R8_AVR1_U4,R8_AVR2_U1,R8_AVR2_U2,R8_AVR2_U3,R8_AVR2_U4,R8_AVR3_U1,R8_AVR3_U2,R8_AVR3_U3,R8_AVR3_U4,R8_AVR4_U1,R8_AVR4_U2,R8_AVR4_U3,R8_AVR4_U4,R8_AVR5_U1,R8_AVR5_U2,R8_AVR5_U3,R8_AVR5_U4,R8_AVT1_U1_AVT1_U1,R8_AVT1_U1_AVT1_U2,R8_AVT1_U1_AVT1_U3,R8_AVT1_U1_AVT1_U4,R9_AVT1_U1_AVT1_U1,R9_AVT1_U1_AVT1_U2,R9_AVT1_U1_AVT1_U3,R9_AVT1_U1_AVT1_U4,R10_AVT1_U1_AVT1_U1,R10_AVT1_U1_AVT1_U2,R10_AVT1_U1_AVT1_U3,R10_AVT1_U1_AVT1_U4,R88_1,R88_2,R88_3,R88_4,R88_5,R88_10,R88_11,R88_12,R88_13,R88_14,R88_18,R88_19,R88_20,R88_21,R88_22,R88_23,R88_24,R88_74,R89_1,R89_2,R89_3,R89_4,R89_5,R89_10,R89_11,R89_12,R89_13,R89_14,R89_18,R89_19,R89_20,R89_21,R89_22,R89_23,R89_24,R89_74,R90_1,R90_2,R90_3,R90_4,R90_5,R90_10,R90_11,R90_12,R90_13,R90_14,R90_19,R90_20,R90_21,R90_22,R91_1,R91_2,R91_3,R91_4,R91_5,R91_10,R91_11,R91_12,R91_13,R91_14,R91_19,R91_20,R91_21,R91_22,R404_38,R405_38,R70,R214,R230,R254,R270,</t>
  </si>
  <si>
    <t>R2_63,R2_64,R2_67,R2_68,R2_69,R2_70,R2_71,R2_72,R2_73,R4_63,R4_64,R4_67,R4_68,R4_69,R4_70,R4_71,R4_72,R4_73,R76,R81,R117,R224,R240,R264,R280,R215,R231,R255,R271,</t>
  </si>
  <si>
    <t>100NF/100V</t>
  </si>
  <si>
    <t>6092873-ND</t>
  </si>
  <si>
    <t>55701-001LF</t>
  </si>
  <si>
    <t>Bestellt</t>
  </si>
  <si>
    <t>vorrätig bei ProDesign</t>
  </si>
  <si>
    <t>vorrätig Mainz</t>
  </si>
  <si>
    <t>576-1391-ND</t>
  </si>
  <si>
    <t>wird Angefertigt</t>
  </si>
  <si>
    <t>296-19094-1-ND</t>
  </si>
  <si>
    <t>COSTS</t>
  </si>
  <si>
    <t>COUNT 10 BOARD</t>
  </si>
  <si>
    <t>COSTS 10</t>
  </si>
  <si>
    <t>COUNT10</t>
  </si>
  <si>
    <t>COUNTS 10</t>
  </si>
  <si>
    <t>COUNT 10</t>
  </si>
  <si>
    <t>122-1400-ND</t>
  </si>
  <si>
    <t>MAINZ</t>
  </si>
  <si>
    <t>500D</t>
  </si>
  <si>
    <t>CAP CER 100nF/16V 0402 X7R 10%</t>
  </si>
  <si>
    <t>Samsung</t>
  </si>
  <si>
    <t>CL05B104KO5NNNC</t>
  </si>
  <si>
    <t>1276-1001-2-ND</t>
  </si>
  <si>
    <t>10000D</t>
  </si>
  <si>
    <t>nicht Lieferbar</t>
  </si>
  <si>
    <t>500Bü</t>
  </si>
  <si>
    <t>2500M</t>
  </si>
  <si>
    <t>6000Bü</t>
  </si>
  <si>
    <t>2000Bü</t>
  </si>
  <si>
    <t>100D</t>
  </si>
  <si>
    <t>2000D</t>
  </si>
  <si>
    <t>C1206C476M9PACTU</t>
  </si>
  <si>
    <t>399-4695-2-ND</t>
  </si>
  <si>
    <t>Nichicon</t>
  </si>
  <si>
    <t>UUG1J331MNQ6MS</t>
  </si>
  <si>
    <t>493-7427-1-ND</t>
  </si>
  <si>
    <t>20D</t>
  </si>
  <si>
    <t>250D</t>
  </si>
  <si>
    <t>T530D687M2R5ATE006</t>
  </si>
  <si>
    <t>399-10374-6-ND</t>
  </si>
  <si>
    <t>CAP TANT POLY 680UF 2.5V 2917</t>
  </si>
  <si>
    <t>680UF/2.5V</t>
  </si>
  <si>
    <t>COSTS1</t>
  </si>
  <si>
    <t>10UF/100V</t>
  </si>
  <si>
    <t>250M</t>
  </si>
  <si>
    <t>12D</t>
  </si>
  <si>
    <t>25D</t>
  </si>
  <si>
    <t xml:space="preserve">  IC REG LINEAR 1.8V 3A 16MLF </t>
  </si>
  <si>
    <t xml:space="preserve">MIC68400-1.8YML-TR </t>
  </si>
  <si>
    <t>MAX9644EUK+TCT-ND</t>
  </si>
  <si>
    <t>2500D</t>
  </si>
  <si>
    <t>1000M</t>
  </si>
  <si>
    <t>50D</t>
  </si>
  <si>
    <t>1000D</t>
  </si>
  <si>
    <t>100RS</t>
  </si>
  <si>
    <t>20RS</t>
  </si>
  <si>
    <t>CGA9N3X7S2A106M230KE</t>
  </si>
  <si>
    <t>445-7995-1-ND</t>
  </si>
  <si>
    <t>150D</t>
  </si>
  <si>
    <t>CC0402KRX5R5BB224</t>
  </si>
  <si>
    <t>311-1681-2-ND</t>
  </si>
  <si>
    <t>24D</t>
  </si>
  <si>
    <t>GRM31CR60J107ME39L</t>
  </si>
  <si>
    <t>490-4539-2-ND</t>
  </si>
  <si>
    <t>710-885012105004</t>
  </si>
  <si>
    <t>C1206C102KGRACTU</t>
  </si>
  <si>
    <t>399-4819-6-ND</t>
  </si>
  <si>
    <t>QBVW033A0B41-HZ</t>
  </si>
  <si>
    <t>PIM400KZ</t>
  </si>
  <si>
    <t>11M</t>
  </si>
  <si>
    <t>LED RED 0402 SMD</t>
  </si>
  <si>
    <t xml:space="preserve">  IC OPAMP CURR SENSE 100KHZ 6DFN </t>
  </si>
  <si>
    <t>LT6105CDCB#TRPBF</t>
  </si>
  <si>
    <t>LINEAR</t>
  </si>
  <si>
    <t>DFN_6_DCB</t>
  </si>
  <si>
    <t>LT6105CDCB</t>
  </si>
  <si>
    <t>IC SILICON SERIAL NUMBER SOT-23</t>
  </si>
  <si>
    <t xml:space="preserve">DS2411 </t>
  </si>
  <si>
    <t xml:space="preserve">DS2411R+T&amp;R </t>
  </si>
  <si>
    <t>SOT23</t>
  </si>
  <si>
    <t>OSC PROG LVPECL 2.5V EN/DS SMD</t>
  </si>
  <si>
    <t xml:space="preserve">  591EB-ADG 40,0787MHz</t>
  </si>
  <si>
    <t>SiliconLabs</t>
  </si>
  <si>
    <t xml:space="preserve">  591EB-ADG </t>
  </si>
  <si>
    <t>SI591</t>
  </si>
  <si>
    <t xml:space="preserve">591EB-ADG-ND </t>
  </si>
  <si>
    <t>120D</t>
  </si>
  <si>
    <t>17D</t>
  </si>
  <si>
    <t>35D</t>
  </si>
  <si>
    <t>AVX</t>
  </si>
  <si>
    <t>1206GC102KAT1A</t>
  </si>
  <si>
    <t>478-2956-1-ND</t>
  </si>
  <si>
    <t>CAP CER 10nF/16V 0402 X5R 10%</t>
  </si>
  <si>
    <t>02016D104KAT2A</t>
  </si>
  <si>
    <t xml:space="preserve">478-5266-2-ND </t>
  </si>
  <si>
    <t>CAP CER 100nF/10V 0402 X7R 10%</t>
  </si>
  <si>
    <t>C1005X7R1A104K050BB</t>
  </si>
  <si>
    <t xml:space="preserve">80-C0402C104M8P </t>
  </si>
  <si>
    <t>CAP CER 220nF/6,3V 0402 X6S 10%</t>
  </si>
  <si>
    <t xml:space="preserve">CGA2B3X7R0J224M050BB </t>
  </si>
  <si>
    <t>445-12285-6-ND</t>
  </si>
  <si>
    <t>CAP CER 220nF/100V 1206 X7R 10%</t>
  </si>
  <si>
    <t>C1206X224K1RAC7800</t>
  </si>
  <si>
    <t>399-13214-6D</t>
  </si>
  <si>
    <t>GRM155R60J474KE19D</t>
  </si>
  <si>
    <t>81-GRM155R60J474KE9D</t>
  </si>
  <si>
    <t xml:space="preserve">CGB2A1JB1C105K033BC </t>
  </si>
  <si>
    <t xml:space="preserve">810-CGB2A1JB1C105K0C </t>
  </si>
  <si>
    <t>4,7UF</t>
  </si>
  <si>
    <t>TaiyoYuden</t>
  </si>
  <si>
    <t xml:space="preserve">JMK105BBJ475MV-F </t>
  </si>
  <si>
    <t xml:space="preserve">  587-2787-1-ND</t>
  </si>
  <si>
    <t xml:space="preserve">GRJ155R60J106ME11D </t>
  </si>
  <si>
    <t xml:space="preserve">81-GRJ155R60J106ME1D </t>
  </si>
  <si>
    <t>C5750X7S2A106K230KB</t>
  </si>
  <si>
    <t>445-6838-1-ND</t>
  </si>
  <si>
    <t>CAP CER 47UF 6.3V X5R1206</t>
  </si>
  <si>
    <t xml:space="preserve">C1206C476M9PACTU </t>
  </si>
  <si>
    <t xml:space="preserve">399-4695-6-ND </t>
  </si>
  <si>
    <t>GRM31CR60J107ME39K</t>
  </si>
  <si>
    <t>490-7217-6-ND</t>
  </si>
  <si>
    <t>United Chemi</t>
  </si>
  <si>
    <t>EMVA630ARA331MKG5S</t>
  </si>
  <si>
    <t>445-13408-1-ND</t>
  </si>
  <si>
    <t>CAP TANT POLY 680UF 4V 2917</t>
  </si>
  <si>
    <t>680UF/4V</t>
  </si>
  <si>
    <t>T530Y687M004ATE005</t>
  </si>
  <si>
    <t>80-T530Y687M4ATE5</t>
  </si>
  <si>
    <t>GESAMT</t>
  </si>
  <si>
    <t>6M</t>
  </si>
  <si>
    <t>COUNT 5</t>
  </si>
  <si>
    <t>50M</t>
  </si>
  <si>
    <t>ProDesign</t>
  </si>
  <si>
    <t xml:space="preserve">  CONN HEADER 2 POS 2.54 </t>
  </si>
  <si>
    <t xml:space="preserve">CONN HEADER 14POS 2MM 180 </t>
  </si>
  <si>
    <t xml:space="preserve">CONN HEADER 14POS 2MM R/A  90 </t>
  </si>
  <si>
    <t>CONN HEADER 6 POL 254mm</t>
  </si>
  <si>
    <t>COMATEL_6POL</t>
  </si>
  <si>
    <t>CONN HEADER 2 POL 254mm</t>
  </si>
  <si>
    <t>COMATEL_2POL</t>
  </si>
  <si>
    <t>HARWINx</t>
  </si>
  <si>
    <t xml:space="preserve">CONN UMC RCPT STR 50 OHM SMD </t>
  </si>
  <si>
    <t>RSP-122811-01</t>
  </si>
  <si>
    <t>HRS_UFL-R-SMT-110</t>
  </si>
  <si>
    <t xml:space="preserve">CONN HEADER 120POS 0.5MM SMT </t>
  </si>
  <si>
    <t>QTH_120</t>
  </si>
  <si>
    <t>QTH-060-09-X-D-A</t>
  </si>
  <si>
    <t>CONN HEADER 2x4 POL 254mm</t>
  </si>
  <si>
    <t>PMBUS_JUMPER</t>
  </si>
  <si>
    <t>732-5296-ND</t>
  </si>
  <si>
    <t>RND STANDOFF M2.5X0.45 STEEL 1MM</t>
  </si>
  <si>
    <t>9774010151R</t>
  </si>
  <si>
    <t>Steel Spacer M2.5</t>
  </si>
  <si>
    <t>COUNT5</t>
  </si>
  <si>
    <t>200F</t>
  </si>
  <si>
    <t>100F</t>
  </si>
  <si>
    <t>400M</t>
  </si>
  <si>
    <t>30F</t>
  </si>
  <si>
    <t>10SAM</t>
  </si>
  <si>
    <t>100WÜ</t>
  </si>
  <si>
    <t>17RS</t>
  </si>
  <si>
    <t>150M</t>
  </si>
  <si>
    <t>100Wü</t>
  </si>
  <si>
    <t>30A</t>
  </si>
  <si>
    <t>F456-30A</t>
  </si>
  <si>
    <t>Gesamt</t>
  </si>
  <si>
    <t>COUNTS 5</t>
  </si>
  <si>
    <t>20SAM</t>
  </si>
  <si>
    <t>MTMM-116-04-L-D-126</t>
  </si>
  <si>
    <t>30SAM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</si>
</sst>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 wrapText="1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/>
    <xf numFmtId="0" fontId="0" fillId="0" borderId="1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3" borderId="10" xfId="0" applyFill="1" applyBorder="1"/>
    <xf numFmtId="0" fontId="0" fillId="34" borderId="0" xfId="0" applyFill="1"/>
    <xf numFmtId="0" fontId="18" fillId="0" borderId="0" xfId="0" applyFont="1" applyBorder="1" applyAlignment="1">
      <alignment horizontal="center" vertical="top"/>
    </xf>
    <xf numFmtId="0" fontId="0" fillId="0" borderId="0" xfId="0" applyBorder="1" applyAlignment="1">
      <alignment wrapText="1"/>
    </xf>
    <xf numFmtId="0" fontId="16" fillId="0" borderId="10" xfId="0" applyFont="1" applyBorder="1" applyAlignment="1">
      <alignment horizontal="center" vertical="top"/>
    </xf>
    <xf numFmtId="0" fontId="0" fillId="0" borderId="11" xfId="0" applyFill="1" applyBorder="1"/>
    <xf numFmtId="0" fontId="0" fillId="0" borderId="12" xfId="0" applyBorder="1"/>
    <xf numFmtId="0" fontId="0" fillId="33" borderId="11" xfId="0" applyFill="1" applyBorder="1"/>
    <xf numFmtId="0" fontId="0" fillId="35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right"/>
    </xf>
    <xf numFmtId="0" fontId="0" fillId="36" borderId="10" xfId="0" applyFill="1" applyBorder="1"/>
    <xf numFmtId="0" fontId="0" fillId="36" borderId="0" xfId="0" applyFill="1" applyAlignment="1">
      <alignment horizontal="center"/>
    </xf>
    <xf numFmtId="0" fontId="0" fillId="37" borderId="10" xfId="0" applyFill="1" applyBorder="1"/>
    <xf numFmtId="0" fontId="0" fillId="37" borderId="0" xfId="0" applyFill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/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2" fontId="0" fillId="0" borderId="12" xfId="0" applyNumberFormat="1" applyFill="1" applyBorder="1" applyAlignment="1">
      <alignment horizontal="center"/>
    </xf>
    <xf numFmtId="0" fontId="0" fillId="35" borderId="10" xfId="0" applyFill="1" applyBorder="1"/>
    <xf numFmtId="0" fontId="0" fillId="35" borderId="10" xfId="0" applyFill="1" applyBorder="1" applyAlignment="1">
      <alignment horizontal="center"/>
    </xf>
    <xf numFmtId="0" fontId="0" fillId="36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0" fillId="35" borderId="10" xfId="0" applyFill="1" applyBorder="1" applyAlignment="1">
      <alignment horizontal="right"/>
    </xf>
    <xf numFmtId="0" fontId="0" fillId="36" borderId="15" xfId="0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0" fontId="0" fillId="35" borderId="10" xfId="0" applyNumberFormat="1" applyFill="1" applyBorder="1" applyAlignment="1">
      <alignment horizontal="right"/>
    </xf>
    <xf numFmtId="0" fontId="0" fillId="36" borderId="10" xfId="0" applyFill="1" applyBorder="1" applyAlignment="1">
      <alignment horizontal="right"/>
    </xf>
    <xf numFmtId="0" fontId="0" fillId="36" borderId="10" xfId="0" applyNumberFormat="1" applyFill="1" applyBorder="1" applyAlignment="1">
      <alignment horizontal="right"/>
    </xf>
    <xf numFmtId="0" fontId="0" fillId="36" borderId="0" xfId="0" applyFill="1" applyAlignment="1">
      <alignment horizontal="right"/>
    </xf>
    <xf numFmtId="0" fontId="0" fillId="36" borderId="10" xfId="0" applyFont="1" applyFill="1" applyBorder="1" applyAlignment="1">
      <alignment horizontal="right"/>
    </xf>
    <xf numFmtId="0" fontId="16" fillId="0" borderId="11" xfId="0" applyFont="1" applyBorder="1" applyAlignment="1">
      <alignment horizontal="right" vertical="top" wrapText="1"/>
    </xf>
    <xf numFmtId="0" fontId="16" fillId="0" borderId="11" xfId="0" applyFont="1" applyFill="1" applyBorder="1" applyAlignment="1">
      <alignment horizontal="right" vertical="top" wrapText="1"/>
    </xf>
    <xf numFmtId="0" fontId="0" fillId="35" borderId="0" xfId="0" applyFill="1" applyAlignment="1">
      <alignment horizontal="right"/>
    </xf>
    <xf numFmtId="0" fontId="0" fillId="36" borderId="15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7" borderId="0" xfId="0" applyFill="1" applyAlignment="1">
      <alignment horizontal="right"/>
    </xf>
    <xf numFmtId="0" fontId="16" fillId="0" borderId="0" xfId="0" applyFont="1" applyAlignment="1">
      <alignment horizontal="center"/>
    </xf>
    <xf numFmtId="0" fontId="0" fillId="0" borderId="10" xfId="0" applyNumberFormat="1" applyFill="1" applyBorder="1" applyAlignment="1">
      <alignment horizontal="right"/>
    </xf>
    <xf numFmtId="0" fontId="0" fillId="38" borderId="10" xfId="0" applyFill="1" applyBorder="1"/>
    <xf numFmtId="0" fontId="0" fillId="38" borderId="10" xfId="0" applyFill="1" applyBorder="1" applyAlignment="1">
      <alignment horizontal="right"/>
    </xf>
    <xf numFmtId="0" fontId="0" fillId="38" borderId="10" xfId="0" applyFill="1" applyBorder="1" applyAlignment="1">
      <alignment horizontal="center"/>
    </xf>
    <xf numFmtId="2" fontId="0" fillId="38" borderId="12" xfId="0" applyNumberFormat="1" applyFill="1" applyBorder="1" applyAlignment="1">
      <alignment horizontal="center"/>
    </xf>
    <xf numFmtId="0" fontId="0" fillId="38" borderId="10" xfId="0" applyNumberFormat="1" applyFill="1" applyBorder="1" applyAlignment="1">
      <alignment horizontal="right"/>
    </xf>
    <xf numFmtId="0" fontId="0" fillId="38" borderId="0" xfId="0" applyFill="1" applyAlignment="1">
      <alignment horizontal="right"/>
    </xf>
    <xf numFmtId="0" fontId="0" fillId="33" borderId="10" xfId="0" applyFill="1" applyBorder="1" applyAlignment="1">
      <alignment horizontal="right"/>
    </xf>
    <xf numFmtId="0" fontId="0" fillId="33" borderId="10" xfId="0" applyNumberFormat="1" applyFill="1" applyBorder="1" applyAlignment="1">
      <alignment horizontal="right"/>
    </xf>
    <xf numFmtId="0" fontId="0" fillId="38" borderId="10" xfId="0" applyFont="1" applyFill="1" applyBorder="1" applyAlignment="1">
      <alignment horizontal="right"/>
    </xf>
    <xf numFmtId="0" fontId="22" fillId="36" borderId="10" xfId="0" applyFont="1" applyFill="1" applyBorder="1" applyAlignment="1">
      <alignment horizontal="right"/>
    </xf>
    <xf numFmtId="0" fontId="11" fillId="36" borderId="10" xfId="11" applyFill="1" applyBorder="1" applyAlignment="1">
      <alignment horizontal="right"/>
    </xf>
    <xf numFmtId="0" fontId="24" fillId="36" borderId="10" xfId="11" applyFont="1" applyFill="1" applyBorder="1" applyAlignment="1">
      <alignment horizontal="right"/>
    </xf>
    <xf numFmtId="0" fontId="1" fillId="36" borderId="10" xfId="11" applyFont="1" applyFill="1" applyBorder="1" applyAlignment="1">
      <alignment horizontal="right"/>
    </xf>
    <xf numFmtId="0" fontId="0" fillId="36" borderId="10" xfId="0" applyFill="1" applyBorder="1" applyAlignment="1">
      <alignment horizontal="right" wrapText="1"/>
    </xf>
    <xf numFmtId="0" fontId="22" fillId="36" borderId="10" xfId="0" applyFont="1" applyFill="1" applyBorder="1" applyAlignment="1">
      <alignment horizontal="right" wrapText="1"/>
    </xf>
    <xf numFmtId="0" fontId="1" fillId="36" borderId="10" xfId="11" applyFont="1" applyFill="1" applyBorder="1" applyAlignment="1">
      <alignment horizontal="right" wrapText="1"/>
    </xf>
    <xf numFmtId="0" fontId="23" fillId="36" borderId="10" xfId="42" applyFont="1" applyFill="1" applyBorder="1" applyAlignment="1">
      <alignment horizontal="right"/>
    </xf>
    <xf numFmtId="0" fontId="25" fillId="36" borderId="10" xfId="0" applyFont="1" applyFill="1" applyBorder="1" applyAlignment="1">
      <alignment horizontal="right"/>
    </xf>
    <xf numFmtId="0" fontId="18" fillId="0" borderId="0" xfId="0" applyFont="1" applyBorder="1" applyAlignment="1">
      <alignment horizontal="right" vertical="top"/>
    </xf>
    <xf numFmtId="0" fontId="16" fillId="0" borderId="10" xfId="0" applyFont="1" applyFill="1" applyBorder="1" applyAlignment="1">
      <alignment horizontal="right" vertical="top"/>
    </xf>
    <xf numFmtId="0" fontId="16" fillId="0" borderId="10" xfId="0" applyFont="1" applyBorder="1" applyAlignment="1">
      <alignment horizontal="right" vertical="top" wrapText="1"/>
    </xf>
    <xf numFmtId="0" fontId="16" fillId="0" borderId="10" xfId="0" applyFont="1" applyFill="1" applyBorder="1" applyAlignment="1">
      <alignment horizontal="right" vertical="top" wrapText="1"/>
    </xf>
    <xf numFmtId="0" fontId="16" fillId="0" borderId="10" xfId="0" applyNumberFormat="1" applyFont="1" applyFill="1" applyBorder="1" applyAlignment="1">
      <alignment horizontal="right" vertical="top" wrapText="1"/>
    </xf>
    <xf numFmtId="0" fontId="16" fillId="0" borderId="12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10" xfId="0" applyBorder="1" applyAlignment="1">
      <alignment horizontal="right"/>
    </xf>
    <xf numFmtId="0" fontId="20" fillId="0" borderId="10" xfId="0" applyFont="1" applyBorder="1" applyAlignment="1">
      <alignment horizontal="right" vertical="top" wrapText="1"/>
    </xf>
    <xf numFmtId="0" fontId="1" fillId="36" borderId="10" xfId="11" applyNumberFormat="1" applyFont="1" applyFill="1" applyBorder="1" applyAlignment="1">
      <alignment horizontal="right"/>
    </xf>
    <xf numFmtId="2" fontId="1" fillId="36" borderId="12" xfId="11" applyNumberFormat="1" applyFont="1" applyFill="1" applyBorder="1" applyAlignment="1">
      <alignment horizontal="right"/>
    </xf>
    <xf numFmtId="0" fontId="0" fillId="36" borderId="10" xfId="11" applyFont="1" applyFill="1" applyBorder="1" applyAlignment="1">
      <alignment horizontal="right"/>
    </xf>
    <xf numFmtId="0" fontId="0" fillId="36" borderId="10" xfId="0" applyNumberFormat="1" applyFont="1" applyFill="1" applyBorder="1" applyAlignment="1">
      <alignment horizontal="right"/>
    </xf>
    <xf numFmtId="3" fontId="0" fillId="36" borderId="1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2" fontId="0" fillId="0" borderId="0" xfId="0" applyNumberFormat="1" applyAlignment="1">
      <alignment horizontal="right"/>
    </xf>
    <xf numFmtId="0" fontId="0" fillId="33" borderId="0" xfId="0" applyFill="1" applyAlignment="1">
      <alignment horizontal="right"/>
    </xf>
    <xf numFmtId="0" fontId="0" fillId="38" borderId="0" xfId="0" applyFill="1"/>
    <xf numFmtId="0" fontId="0" fillId="38" borderId="0" xfId="0" applyFont="1" applyFill="1"/>
    <xf numFmtId="0" fontId="0" fillId="38" borderId="10" xfId="0" applyFont="1" applyFill="1" applyBorder="1" applyAlignment="1">
      <alignment horizontal="center"/>
    </xf>
    <xf numFmtId="0" fontId="0" fillId="38" borderId="0" xfId="0" applyFill="1" applyAlignment="1">
      <alignment horizontal="center"/>
    </xf>
    <xf numFmtId="2" fontId="0" fillId="38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" fontId="0" fillId="38" borderId="12" xfId="0" applyNumberFormat="1" applyFill="1" applyBorder="1" applyAlignment="1">
      <alignment horizontal="center"/>
    </xf>
    <xf numFmtId="2" fontId="0" fillId="38" borderId="18" xfId="0" applyNumberFormat="1" applyFill="1" applyBorder="1" applyAlignment="1">
      <alignment horizontal="center"/>
    </xf>
    <xf numFmtId="0" fontId="22" fillId="33" borderId="10" xfId="0" applyFont="1" applyFill="1" applyBorder="1" applyAlignment="1">
      <alignment horizontal="right"/>
    </xf>
    <xf numFmtId="0" fontId="24" fillId="33" borderId="10" xfId="11" applyFont="1" applyFill="1" applyBorder="1" applyAlignment="1">
      <alignment horizontal="right"/>
    </xf>
    <xf numFmtId="0" fontId="0" fillId="33" borderId="1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top" wrapText="1"/>
    </xf>
    <xf numFmtId="0" fontId="0" fillId="36" borderId="0" xfId="0" applyFill="1"/>
    <xf numFmtId="0" fontId="0" fillId="39" borderId="0" xfId="0" applyFill="1" applyAlignment="1">
      <alignment horizontal="right"/>
    </xf>
    <xf numFmtId="0" fontId="0" fillId="39" borderId="10" xfId="0" applyFill="1" applyBorder="1" applyAlignment="1">
      <alignment horizontal="right"/>
    </xf>
    <xf numFmtId="0" fontId="22" fillId="39" borderId="10" xfId="0" applyFont="1" applyFill="1" applyBorder="1" applyAlignment="1">
      <alignment horizontal="right"/>
    </xf>
    <xf numFmtId="0" fontId="1" fillId="39" borderId="10" xfId="11" applyFont="1" applyFill="1" applyBorder="1" applyAlignment="1">
      <alignment horizontal="right"/>
    </xf>
    <xf numFmtId="0" fontId="11" fillId="39" borderId="10" xfId="11" applyFill="1" applyBorder="1" applyAlignment="1">
      <alignment horizontal="right"/>
    </xf>
    <xf numFmtId="0" fontId="24" fillId="39" borderId="10" xfId="11" applyFont="1" applyFill="1" applyBorder="1" applyAlignment="1">
      <alignment horizontal="right"/>
    </xf>
    <xf numFmtId="0" fontId="1" fillId="39" borderId="10" xfId="11" applyNumberFormat="1" applyFont="1" applyFill="1" applyBorder="1" applyAlignment="1">
      <alignment horizontal="right"/>
    </xf>
    <xf numFmtId="2" fontId="1" fillId="39" borderId="12" xfId="11" applyNumberFormat="1" applyFont="1" applyFill="1" applyBorder="1" applyAlignment="1">
      <alignment horizontal="right"/>
    </xf>
    <xf numFmtId="0" fontId="0" fillId="39" borderId="10" xfId="0" applyFill="1" applyBorder="1" applyAlignment="1">
      <alignment horizontal="right" wrapText="1"/>
    </xf>
    <xf numFmtId="0" fontId="22" fillId="39" borderId="10" xfId="0" applyFont="1" applyFill="1" applyBorder="1" applyAlignment="1">
      <alignment horizontal="right" wrapText="1"/>
    </xf>
    <xf numFmtId="0" fontId="1" fillId="39" borderId="10" xfId="11" applyNumberFormat="1" applyFont="1" applyFill="1" applyBorder="1" applyAlignment="1">
      <alignment horizontal="right" wrapText="1"/>
    </xf>
    <xf numFmtId="0" fontId="0" fillId="39" borderId="10" xfId="0" applyNumberFormat="1" applyFont="1" applyFill="1" applyBorder="1" applyAlignment="1">
      <alignment horizontal="right"/>
    </xf>
    <xf numFmtId="0" fontId="0" fillId="39" borderId="10" xfId="0" applyFont="1" applyFill="1" applyBorder="1" applyAlignment="1">
      <alignment horizontal="right"/>
    </xf>
    <xf numFmtId="0" fontId="21" fillId="39" borderId="10" xfId="0" applyFont="1" applyFill="1" applyBorder="1" applyAlignment="1">
      <alignment horizontal="right"/>
    </xf>
    <xf numFmtId="0" fontId="0" fillId="39" borderId="12" xfId="0" applyFont="1" applyFill="1" applyBorder="1" applyAlignment="1">
      <alignment horizontal="right"/>
    </xf>
    <xf numFmtId="0" fontId="0" fillId="39" borderId="10" xfId="0" applyNumberFormat="1" applyFill="1" applyBorder="1" applyAlignment="1">
      <alignment horizontal="right"/>
    </xf>
    <xf numFmtId="1" fontId="0" fillId="36" borderId="10" xfId="0" applyNumberFormat="1" applyFill="1" applyBorder="1" applyAlignment="1">
      <alignment horizontal="right"/>
    </xf>
    <xf numFmtId="0" fontId="0" fillId="40" borderId="10" xfId="0" applyFill="1" applyBorder="1"/>
    <xf numFmtId="0" fontId="0" fillId="40" borderId="10" xfId="0" applyFill="1" applyBorder="1" applyAlignment="1">
      <alignment horizontal="right"/>
    </xf>
    <xf numFmtId="164" fontId="16" fillId="0" borderId="10" xfId="0" applyNumberFormat="1" applyFont="1" applyFill="1" applyBorder="1" applyAlignment="1">
      <alignment horizontal="right" vertical="top" wrapText="1"/>
    </xf>
    <xf numFmtId="2" fontId="0" fillId="36" borderId="10" xfId="0" applyNumberFormat="1" applyFill="1" applyBorder="1" applyAlignment="1">
      <alignment horizontal="right"/>
    </xf>
    <xf numFmtId="1" fontId="0" fillId="35" borderId="10" xfId="0" applyNumberFormat="1" applyFill="1" applyBorder="1" applyAlignment="1">
      <alignment horizontal="right"/>
    </xf>
    <xf numFmtId="2" fontId="0" fillId="35" borderId="10" xfId="0" applyNumberFormat="1" applyFill="1" applyBorder="1" applyAlignment="1">
      <alignment horizontal="right"/>
    </xf>
    <xf numFmtId="1" fontId="0" fillId="0" borderId="10" xfId="0" applyNumberFormat="1" applyFill="1" applyBorder="1" applyAlignment="1">
      <alignment horizontal="right"/>
    </xf>
    <xf numFmtId="2" fontId="0" fillId="0" borderId="10" xfId="0" applyNumberForma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1" fontId="0" fillId="0" borderId="14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16" fillId="0" borderId="17" xfId="0" applyNumberFormat="1" applyFont="1" applyFill="1" applyBorder="1" applyAlignment="1">
      <alignment horizontal="right" vertical="top" wrapText="1"/>
    </xf>
    <xf numFmtId="1" fontId="0" fillId="39" borderId="10" xfId="0" applyNumberFormat="1" applyFill="1" applyBorder="1" applyAlignment="1">
      <alignment horizontal="right"/>
    </xf>
    <xf numFmtId="1" fontId="0" fillId="33" borderId="10" xfId="0" applyNumberFormat="1" applyFill="1" applyBorder="1" applyAlignment="1">
      <alignment horizontal="right"/>
    </xf>
    <xf numFmtId="2" fontId="0" fillId="33" borderId="10" xfId="0" applyNumberFormat="1" applyFill="1" applyBorder="1" applyAlignment="1">
      <alignment horizontal="right"/>
    </xf>
    <xf numFmtId="1" fontId="0" fillId="38" borderId="10" xfId="0" applyNumberFormat="1" applyFill="1" applyBorder="1" applyAlignment="1">
      <alignment horizontal="right"/>
    </xf>
    <xf numFmtId="2" fontId="0" fillId="38" borderId="10" xfId="0" applyNumberFormat="1" applyFill="1" applyBorder="1" applyAlignment="1">
      <alignment horizontal="right"/>
    </xf>
    <xf numFmtId="0" fontId="0" fillId="36" borderId="10" xfId="0" applyFont="1" applyFill="1" applyBorder="1" applyAlignment="1">
      <alignment horizontal="right" vertical="center"/>
    </xf>
    <xf numFmtId="49" fontId="0" fillId="36" borderId="10" xfId="0" applyNumberFormat="1" applyFill="1" applyBorder="1" applyAlignment="1">
      <alignment horizontal="right"/>
    </xf>
    <xf numFmtId="0" fontId="16" fillId="0" borderId="11" xfId="0" applyFont="1" applyFill="1" applyBorder="1" applyAlignment="1">
      <alignment horizontal="center"/>
    </xf>
    <xf numFmtId="0" fontId="16" fillId="0" borderId="10" xfId="0" applyFont="1" applyBorder="1" applyAlignment="1">
      <alignment horizontal="right"/>
    </xf>
    <xf numFmtId="0" fontId="0" fillId="35" borderId="10" xfId="0" applyFont="1" applyFill="1" applyBorder="1" applyAlignment="1">
      <alignment horizontal="right" vertical="center"/>
    </xf>
    <xf numFmtId="49" fontId="0" fillId="35" borderId="10" xfId="0" applyNumberFormat="1" applyFill="1" applyBorder="1" applyAlignment="1">
      <alignment horizontal="right"/>
    </xf>
    <xf numFmtId="0" fontId="0" fillId="39" borderId="12" xfId="0" applyFill="1" applyBorder="1" applyAlignment="1">
      <alignment horizontal="right"/>
    </xf>
    <xf numFmtId="0" fontId="16" fillId="0" borderId="11" xfId="0" applyFont="1" applyFill="1" applyBorder="1" applyAlignment="1">
      <alignment horizontal="right"/>
    </xf>
    <xf numFmtId="0" fontId="18" fillId="0" borderId="15" xfId="0" applyFont="1" applyBorder="1" applyAlignment="1">
      <alignment horizontal="right" vertical="top"/>
    </xf>
    <xf numFmtId="0" fontId="18" fillId="0" borderId="15" xfId="0" applyFont="1" applyBorder="1" applyAlignment="1">
      <alignment horizontal="center" vertical="top"/>
    </xf>
    <xf numFmtId="0" fontId="18" fillId="0" borderId="15" xfId="0" applyFont="1" applyBorder="1" applyAlignment="1">
      <alignment vertical="top"/>
    </xf>
    <xf numFmtId="0" fontId="18" fillId="0" borderId="10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0" fillId="36" borderId="16" xfId="0" applyFont="1" applyFill="1" applyBorder="1" applyAlignment="1">
      <alignment horizontal="right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user.de/Search/ProductDetail.aspx?R=MAL215099913E3virtualkey59420000virtualkey594-MAL215099913E3" TargetMode="External"/><Relationship Id="rId2" Type="http://schemas.openxmlformats.org/officeDocument/2006/relationships/hyperlink" Target="http://www.digikey.de/scripts/DkSearch/dksus.dll?Detail&amp;itemSeq=192826729&amp;uq=635944126621324225" TargetMode="External"/><Relationship Id="rId1" Type="http://schemas.openxmlformats.org/officeDocument/2006/relationships/hyperlink" Target="http://www.mouser.de/Search/ProductDetail.aspx?R=MAL215099913E3virtualkey59420000virtualkey594-MAL215099913E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igikey.de/scripts/DkSearch/dksus.dll?Detail&amp;itemSeq=192826729&amp;uq=6359441266213242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Q2339"/>
  <sheetViews>
    <sheetView topLeftCell="A7" zoomScaleNormal="100" workbookViewId="0">
      <selection activeCell="Q30" sqref="Q30"/>
    </sheetView>
  </sheetViews>
  <sheetFormatPr baseColWidth="10" defaultRowHeight="18.75" x14ac:dyDescent="0.3"/>
  <cols>
    <col min="1" max="1" width="3.42578125" style="93" bestFit="1" customWidth="1"/>
    <col min="2" max="2" width="13.85546875" style="65" bestFit="1" customWidth="1"/>
    <col min="3" max="3" width="40.28515625" style="65" bestFit="1" customWidth="1"/>
    <col min="4" max="4" width="20.7109375" style="65" bestFit="1" customWidth="1"/>
    <col min="5" max="5" width="16.85546875" style="65" customWidth="1"/>
    <col min="6" max="6" width="29" style="94" customWidth="1"/>
    <col min="7" max="7" width="12.7109375" style="65" bestFit="1" customWidth="1"/>
    <col min="8" max="8" width="22.42578125" style="65" bestFit="1" customWidth="1"/>
    <col min="9" max="9" width="9.42578125" style="65" customWidth="1"/>
    <col min="10" max="10" width="0" style="65" hidden="1" customWidth="1"/>
    <col min="11" max="11" width="11.42578125" style="65"/>
    <col min="12" max="12" width="10.85546875" style="95"/>
    <col min="13" max="13" width="12.5703125" style="65" bestFit="1" customWidth="1"/>
    <col min="14" max="14" width="12.5703125" style="65" customWidth="1"/>
    <col min="15" max="15" width="13.7109375" customWidth="1"/>
  </cols>
  <sheetData>
    <row r="1" spans="1:17" ht="15" x14ac:dyDescent="0.25">
      <c r="A1" s="161" t="s">
        <v>78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87"/>
    </row>
    <row r="2" spans="1:17" ht="32.25" customHeight="1" x14ac:dyDescent="0.25">
      <c r="A2" s="88" t="s">
        <v>34</v>
      </c>
      <c r="B2" s="89" t="s">
        <v>28</v>
      </c>
      <c r="C2" s="89" t="s">
        <v>29</v>
      </c>
      <c r="D2" s="89" t="s">
        <v>30</v>
      </c>
      <c r="E2" s="89" t="s">
        <v>31</v>
      </c>
      <c r="F2" s="89" t="s">
        <v>32</v>
      </c>
      <c r="G2" s="89" t="s">
        <v>64</v>
      </c>
      <c r="H2" s="90" t="s">
        <v>65</v>
      </c>
      <c r="I2" s="89" t="s">
        <v>69</v>
      </c>
      <c r="J2" s="90"/>
      <c r="K2" s="89" t="s">
        <v>409</v>
      </c>
      <c r="L2" s="91" t="s">
        <v>440</v>
      </c>
      <c r="M2" s="92" t="s">
        <v>410</v>
      </c>
      <c r="N2" s="90" t="s">
        <v>415</v>
      </c>
      <c r="O2" s="90" t="s">
        <v>530</v>
      </c>
      <c r="P2" s="117" t="s">
        <v>526</v>
      </c>
      <c r="Q2" s="117" t="s">
        <v>402</v>
      </c>
    </row>
    <row r="3" spans="1:17" x14ac:dyDescent="0.3">
      <c r="N3" s="96"/>
      <c r="O3" s="17"/>
    </row>
    <row r="4" spans="1:17" s="16" customFormat="1" ht="25.5" customHeight="1" x14ac:dyDescent="0.25">
      <c r="A4" s="88"/>
      <c r="B4" s="89"/>
      <c r="C4" s="89"/>
      <c r="D4" s="89"/>
      <c r="E4" s="89"/>
      <c r="F4" s="97"/>
      <c r="G4" s="89"/>
      <c r="H4" s="90"/>
      <c r="I4" s="89"/>
      <c r="J4" s="90"/>
      <c r="K4" s="90"/>
      <c r="L4" s="91"/>
      <c r="M4" s="92"/>
      <c r="N4" s="90"/>
      <c r="O4" s="17"/>
    </row>
    <row r="5" spans="1:17" s="18" customFormat="1" ht="15.75" x14ac:dyDescent="0.25">
      <c r="A5" s="120">
        <v>1</v>
      </c>
      <c r="B5" s="120" t="s">
        <v>0</v>
      </c>
      <c r="C5" s="120" t="s">
        <v>2</v>
      </c>
      <c r="D5" s="120" t="s">
        <v>84</v>
      </c>
      <c r="E5" s="120" t="s">
        <v>1</v>
      </c>
      <c r="F5" s="121" t="s">
        <v>3</v>
      </c>
      <c r="G5" s="120" t="s">
        <v>67</v>
      </c>
      <c r="H5" s="120" t="s">
        <v>68</v>
      </c>
      <c r="I5" s="122">
        <v>4</v>
      </c>
      <c r="J5" s="123"/>
      <c r="K5" s="124">
        <f>I5*10</f>
        <v>40</v>
      </c>
      <c r="L5" s="125">
        <v>4.3999999999999997E-2</v>
      </c>
      <c r="M5" s="126">
        <f>(K5*L5)</f>
        <v>1.7599999999999998</v>
      </c>
      <c r="N5" s="122"/>
      <c r="O5" s="122">
        <v>1400</v>
      </c>
      <c r="P5" s="18">
        <f>(K5+K30)</f>
        <v>50</v>
      </c>
    </row>
    <row r="6" spans="1:17" s="18" customFormat="1" ht="15.75" x14ac:dyDescent="0.25">
      <c r="A6" s="57">
        <v>2</v>
      </c>
      <c r="B6" s="57" t="s">
        <v>0</v>
      </c>
      <c r="C6" s="57" t="s">
        <v>48</v>
      </c>
      <c r="D6" s="57" t="s">
        <v>292</v>
      </c>
      <c r="E6" s="57" t="s">
        <v>16</v>
      </c>
      <c r="F6" s="78" t="s">
        <v>49</v>
      </c>
      <c r="G6" s="57" t="s">
        <v>67</v>
      </c>
      <c r="H6" s="57" t="s">
        <v>80</v>
      </c>
      <c r="I6" s="81">
        <v>8</v>
      </c>
      <c r="J6" s="79"/>
      <c r="K6" s="80">
        <f t="shared" ref="K6:K26" si="0">I6*10</f>
        <v>80</v>
      </c>
      <c r="L6" s="98">
        <v>1.0999999999999999E-2</v>
      </c>
      <c r="M6" s="99">
        <f t="shared" ref="M6:M26" si="1">(K6*L6)</f>
        <v>0.87999999999999989</v>
      </c>
      <c r="N6" s="81">
        <v>800</v>
      </c>
      <c r="O6" s="122">
        <f t="shared" ref="O6:O26" si="2">(L31-I31)</f>
        <v>842</v>
      </c>
      <c r="P6" s="18">
        <f t="shared" ref="P6:P26" si="3">(K6+K31)</f>
        <v>120</v>
      </c>
    </row>
    <row r="7" spans="1:17" s="18" customFormat="1" ht="15.75" x14ac:dyDescent="0.25">
      <c r="A7" s="57">
        <v>3</v>
      </c>
      <c r="B7" s="57" t="s">
        <v>38</v>
      </c>
      <c r="C7" s="57" t="s">
        <v>63</v>
      </c>
      <c r="D7" s="57" t="s">
        <v>51</v>
      </c>
      <c r="E7" s="57" t="s">
        <v>161</v>
      </c>
      <c r="F7" s="78" t="s">
        <v>463</v>
      </c>
      <c r="G7" s="57" t="s">
        <v>67</v>
      </c>
      <c r="H7" s="57" t="s">
        <v>464</v>
      </c>
      <c r="I7" s="57">
        <v>1</v>
      </c>
      <c r="J7" s="57"/>
      <c r="K7" s="80">
        <f t="shared" si="0"/>
        <v>10</v>
      </c>
      <c r="L7" s="98">
        <v>0.17699999999999999</v>
      </c>
      <c r="M7" s="99">
        <f t="shared" si="1"/>
        <v>1.77</v>
      </c>
      <c r="N7" s="100">
        <v>500</v>
      </c>
      <c r="O7" s="122">
        <f t="shared" si="2"/>
        <v>49</v>
      </c>
      <c r="P7" s="18">
        <f t="shared" si="3"/>
        <v>15</v>
      </c>
    </row>
    <row r="8" spans="1:17" s="40" customFormat="1" ht="15.75" x14ac:dyDescent="0.25">
      <c r="A8" s="127">
        <v>4</v>
      </c>
      <c r="B8" s="127" t="s">
        <v>0</v>
      </c>
      <c r="C8" s="127" t="s">
        <v>158</v>
      </c>
      <c r="D8" s="127" t="s">
        <v>85</v>
      </c>
      <c r="E8" s="127" t="s">
        <v>4</v>
      </c>
      <c r="F8" s="128" t="s">
        <v>5</v>
      </c>
      <c r="G8" s="127" t="s">
        <v>73</v>
      </c>
      <c r="H8" s="127" t="s">
        <v>102</v>
      </c>
      <c r="I8" s="127">
        <v>129</v>
      </c>
      <c r="J8" s="127"/>
      <c r="K8" s="124">
        <f t="shared" si="0"/>
        <v>1290</v>
      </c>
      <c r="L8" s="129">
        <v>7.0000000000000001E-3</v>
      </c>
      <c r="M8" s="126">
        <f t="shared" si="1"/>
        <v>9.0299999999999994</v>
      </c>
      <c r="N8" s="122"/>
      <c r="O8" s="122">
        <f t="shared" si="2"/>
        <v>6634</v>
      </c>
      <c r="P8" s="18">
        <f t="shared" si="3"/>
        <v>1795</v>
      </c>
    </row>
    <row r="9" spans="1:17" s="18" customFormat="1" ht="15.75" x14ac:dyDescent="0.25">
      <c r="A9" s="120">
        <v>5</v>
      </c>
      <c r="B9" s="120" t="s">
        <v>88</v>
      </c>
      <c r="C9" s="120" t="s">
        <v>148</v>
      </c>
      <c r="D9" s="120" t="s">
        <v>83</v>
      </c>
      <c r="E9" s="120" t="s">
        <v>6</v>
      </c>
      <c r="F9" s="121" t="s">
        <v>92</v>
      </c>
      <c r="G9" s="120" t="s">
        <v>73</v>
      </c>
      <c r="H9" s="120" t="s">
        <v>105</v>
      </c>
      <c r="I9" s="120">
        <v>968</v>
      </c>
      <c r="J9" s="120"/>
      <c r="K9" s="124">
        <f t="shared" si="0"/>
        <v>9680</v>
      </c>
      <c r="L9" s="130">
        <v>3.9E-2</v>
      </c>
      <c r="M9" s="126">
        <f t="shared" si="1"/>
        <v>377.52</v>
      </c>
      <c r="N9" s="122"/>
      <c r="O9" s="122">
        <f t="shared" si="2"/>
        <v>14496</v>
      </c>
      <c r="P9" s="18">
        <f t="shared" si="3"/>
        <v>12200</v>
      </c>
      <c r="Q9" s="106" t="s">
        <v>421</v>
      </c>
    </row>
    <row r="10" spans="1:17" s="18" customFormat="1" ht="15.75" x14ac:dyDescent="0.25">
      <c r="A10" s="57">
        <v>6</v>
      </c>
      <c r="B10" s="57" t="s">
        <v>0</v>
      </c>
      <c r="C10" s="57" t="s">
        <v>417</v>
      </c>
      <c r="D10" s="57" t="s">
        <v>83</v>
      </c>
      <c r="E10" s="57" t="s">
        <v>418</v>
      </c>
      <c r="F10" s="78" t="s">
        <v>419</v>
      </c>
      <c r="G10" s="57" t="s">
        <v>67</v>
      </c>
      <c r="H10" s="57" t="s">
        <v>420</v>
      </c>
      <c r="I10" s="57">
        <v>392</v>
      </c>
      <c r="J10" s="57"/>
      <c r="K10" s="80">
        <f t="shared" si="0"/>
        <v>3920</v>
      </c>
      <c r="L10" s="101">
        <v>2.1999999999999999E-2</v>
      </c>
      <c r="M10" s="99">
        <f t="shared" si="1"/>
        <v>86.24</v>
      </c>
      <c r="N10" s="100" t="s">
        <v>421</v>
      </c>
      <c r="O10" s="122">
        <f t="shared" si="2"/>
        <v>5348</v>
      </c>
      <c r="P10" s="18">
        <f t="shared" si="3"/>
        <v>5370</v>
      </c>
    </row>
    <row r="11" spans="1:17" s="18" customFormat="1" ht="15.75" x14ac:dyDescent="0.25">
      <c r="A11" s="57">
        <v>7</v>
      </c>
      <c r="B11" s="57" t="s">
        <v>7</v>
      </c>
      <c r="C11" s="57" t="s">
        <v>144</v>
      </c>
      <c r="D11" s="57" t="s">
        <v>399</v>
      </c>
      <c r="E11" s="57" t="s">
        <v>1</v>
      </c>
      <c r="F11" s="78" t="s">
        <v>90</v>
      </c>
      <c r="G11" s="57" t="s">
        <v>67</v>
      </c>
      <c r="H11" s="85" t="s">
        <v>103</v>
      </c>
      <c r="I11" s="57">
        <v>1</v>
      </c>
      <c r="J11" s="57"/>
      <c r="K11" s="80">
        <f t="shared" si="0"/>
        <v>10</v>
      </c>
      <c r="L11" s="101">
        <v>0.11700000000000001</v>
      </c>
      <c r="M11" s="99">
        <f t="shared" si="1"/>
        <v>1.1700000000000002</v>
      </c>
      <c r="N11" s="100" t="s">
        <v>423</v>
      </c>
      <c r="O11" s="122">
        <f t="shared" si="2"/>
        <v>97</v>
      </c>
      <c r="P11" s="18">
        <f t="shared" si="3"/>
        <v>15</v>
      </c>
    </row>
    <row r="12" spans="1:17" s="18" customFormat="1" ht="15.75" x14ac:dyDescent="0.25">
      <c r="A12" s="57">
        <v>8</v>
      </c>
      <c r="B12" s="57" t="s">
        <v>0</v>
      </c>
      <c r="C12" s="57" t="s">
        <v>151</v>
      </c>
      <c r="D12" s="57" t="s">
        <v>101</v>
      </c>
      <c r="E12" s="57" t="s">
        <v>4</v>
      </c>
      <c r="F12" s="78" t="s">
        <v>457</v>
      </c>
      <c r="G12" s="57" t="s">
        <v>67</v>
      </c>
      <c r="H12" s="57" t="s">
        <v>458</v>
      </c>
      <c r="I12" s="57">
        <f>4*28</f>
        <v>112</v>
      </c>
      <c r="J12" s="57"/>
      <c r="K12" s="80">
        <f t="shared" si="0"/>
        <v>1120</v>
      </c>
      <c r="L12" s="101">
        <v>7.0999999999999994E-2</v>
      </c>
      <c r="M12" s="99">
        <f t="shared" si="1"/>
        <v>79.52</v>
      </c>
      <c r="N12" s="100" t="s">
        <v>421</v>
      </c>
      <c r="O12" s="122">
        <f t="shared" si="2"/>
        <v>940</v>
      </c>
      <c r="P12" s="18">
        <f t="shared" si="3"/>
        <v>1420</v>
      </c>
    </row>
    <row r="13" spans="1:17" s="42" customFormat="1" ht="15.75" x14ac:dyDescent="0.25">
      <c r="A13" s="120">
        <v>9</v>
      </c>
      <c r="B13" s="131" t="s">
        <v>38</v>
      </c>
      <c r="C13" s="131" t="s">
        <v>46</v>
      </c>
      <c r="D13" s="131" t="s">
        <v>41</v>
      </c>
      <c r="E13" s="131" t="s">
        <v>1</v>
      </c>
      <c r="F13" s="121" t="s">
        <v>47</v>
      </c>
      <c r="G13" s="131" t="s">
        <v>67</v>
      </c>
      <c r="H13" s="131" t="s">
        <v>72</v>
      </c>
      <c r="I13" s="131">
        <v>6</v>
      </c>
      <c r="J13" s="131"/>
      <c r="K13" s="124">
        <f t="shared" si="0"/>
        <v>60</v>
      </c>
      <c r="L13" s="125">
        <v>0.19900000000000001</v>
      </c>
      <c r="M13" s="126">
        <f t="shared" si="1"/>
        <v>11.940000000000001</v>
      </c>
      <c r="N13" s="122"/>
      <c r="O13" s="122">
        <f t="shared" si="2"/>
        <v>494</v>
      </c>
      <c r="P13" s="18">
        <f t="shared" si="3"/>
        <v>90</v>
      </c>
      <c r="Q13" s="107" t="s">
        <v>428</v>
      </c>
    </row>
    <row r="14" spans="1:17" s="18" customFormat="1" ht="15.75" x14ac:dyDescent="0.25">
      <c r="A14" s="57">
        <v>10</v>
      </c>
      <c r="B14" s="57" t="s">
        <v>0</v>
      </c>
      <c r="C14" s="57" t="s">
        <v>147</v>
      </c>
      <c r="D14" s="57" t="s">
        <v>98</v>
      </c>
      <c r="E14" s="57" t="s">
        <v>386</v>
      </c>
      <c r="F14" s="78">
        <v>885012105004</v>
      </c>
      <c r="G14" s="57" t="s">
        <v>73</v>
      </c>
      <c r="H14" s="57" t="s">
        <v>462</v>
      </c>
      <c r="I14" s="60">
        <v>92</v>
      </c>
      <c r="J14" s="57"/>
      <c r="K14" s="80">
        <f t="shared" si="0"/>
        <v>920</v>
      </c>
      <c r="L14" s="101">
        <v>7.0000000000000007E-2</v>
      </c>
      <c r="M14" s="99">
        <f t="shared" si="1"/>
        <v>64.400000000000006</v>
      </c>
      <c r="N14" s="100" t="s">
        <v>424</v>
      </c>
      <c r="O14" s="122">
        <f t="shared" si="2"/>
        <v>1154</v>
      </c>
      <c r="P14" s="18">
        <f t="shared" si="3"/>
        <v>1150</v>
      </c>
    </row>
    <row r="15" spans="1:17" s="18" customFormat="1" ht="15.75" x14ac:dyDescent="0.25">
      <c r="A15" s="120">
        <v>11</v>
      </c>
      <c r="B15" s="120" t="s">
        <v>0</v>
      </c>
      <c r="C15" s="131" t="s">
        <v>50</v>
      </c>
      <c r="D15" s="120" t="s">
        <v>216</v>
      </c>
      <c r="E15" s="120" t="s">
        <v>1</v>
      </c>
      <c r="F15" s="121" t="s">
        <v>70</v>
      </c>
      <c r="G15" s="120" t="s">
        <v>67</v>
      </c>
      <c r="H15" s="120" t="s">
        <v>81</v>
      </c>
      <c r="I15" s="120">
        <v>3</v>
      </c>
      <c r="J15" s="120"/>
      <c r="K15" s="124">
        <f t="shared" si="0"/>
        <v>30</v>
      </c>
      <c r="L15" s="125">
        <v>0.13600000000000001</v>
      </c>
      <c r="M15" s="126">
        <f t="shared" si="1"/>
        <v>4.08</v>
      </c>
      <c r="N15" s="122"/>
      <c r="O15" s="122">
        <f t="shared" si="2"/>
        <v>889</v>
      </c>
      <c r="P15" s="18">
        <f t="shared" si="3"/>
        <v>65</v>
      </c>
    </row>
    <row r="16" spans="1:17" s="18" customFormat="1" ht="15.75" x14ac:dyDescent="0.25">
      <c r="A16" s="57">
        <v>12</v>
      </c>
      <c r="B16" s="57" t="s">
        <v>0</v>
      </c>
      <c r="C16" s="57" t="s">
        <v>149</v>
      </c>
      <c r="D16" s="57" t="s">
        <v>100</v>
      </c>
      <c r="E16" s="57" t="s">
        <v>1</v>
      </c>
      <c r="F16" s="78" t="s">
        <v>107</v>
      </c>
      <c r="G16" s="57" t="s">
        <v>67</v>
      </c>
      <c r="H16" s="57" t="s">
        <v>106</v>
      </c>
      <c r="I16" s="57">
        <f>4*98</f>
        <v>392</v>
      </c>
      <c r="J16" s="57"/>
      <c r="K16" s="80">
        <f t="shared" si="0"/>
        <v>3920</v>
      </c>
      <c r="L16" s="101">
        <v>0.13300000000000001</v>
      </c>
      <c r="M16" s="99">
        <f t="shared" si="1"/>
        <v>521.36</v>
      </c>
      <c r="N16" s="100" t="s">
        <v>425</v>
      </c>
      <c r="O16" s="122">
        <f t="shared" si="2"/>
        <v>304</v>
      </c>
      <c r="P16" s="18">
        <f t="shared" si="3"/>
        <v>4900</v>
      </c>
      <c r="Q16" s="106" t="s">
        <v>448</v>
      </c>
    </row>
    <row r="17" spans="1:17" s="18" customFormat="1" ht="15.75" x14ac:dyDescent="0.25">
      <c r="A17" s="57">
        <v>13</v>
      </c>
      <c r="B17" s="57" t="s">
        <v>0</v>
      </c>
      <c r="C17" s="57" t="s">
        <v>152</v>
      </c>
      <c r="D17" s="57" t="s">
        <v>97</v>
      </c>
      <c r="E17" s="57" t="s">
        <v>1</v>
      </c>
      <c r="F17" s="78" t="s">
        <v>93</v>
      </c>
      <c r="G17" s="57" t="s">
        <v>79</v>
      </c>
      <c r="H17" s="57">
        <v>2346872</v>
      </c>
      <c r="I17" s="57">
        <f>4*17+20</f>
        <v>88</v>
      </c>
      <c r="J17" s="57"/>
      <c r="K17" s="80">
        <f t="shared" si="0"/>
        <v>880</v>
      </c>
      <c r="L17" s="101">
        <v>0.182</v>
      </c>
      <c r="M17" s="99">
        <f t="shared" si="1"/>
        <v>160.16</v>
      </c>
      <c r="N17" s="100" t="s">
        <v>426</v>
      </c>
      <c r="O17" s="122">
        <f t="shared" si="2"/>
        <v>954</v>
      </c>
      <c r="P17" s="18">
        <f t="shared" si="3"/>
        <v>1110</v>
      </c>
    </row>
    <row r="18" spans="1:17" s="18" customFormat="1" ht="15.75" x14ac:dyDescent="0.25">
      <c r="A18" s="57">
        <v>14</v>
      </c>
      <c r="B18" s="57" t="s">
        <v>87</v>
      </c>
      <c r="C18" s="57" t="s">
        <v>145</v>
      </c>
      <c r="D18" s="57" t="s">
        <v>441</v>
      </c>
      <c r="E18" s="57" t="s">
        <v>1</v>
      </c>
      <c r="F18" s="78" t="s">
        <v>454</v>
      </c>
      <c r="G18" s="57" t="s">
        <v>67</v>
      </c>
      <c r="H18" s="57" t="s">
        <v>455</v>
      </c>
      <c r="I18" s="57">
        <v>1</v>
      </c>
      <c r="J18" s="57"/>
      <c r="K18" s="80">
        <f t="shared" si="0"/>
        <v>10</v>
      </c>
      <c r="L18" s="102">
        <v>3.65</v>
      </c>
      <c r="M18" s="99">
        <f t="shared" si="1"/>
        <v>36.5</v>
      </c>
      <c r="N18" s="100">
        <v>100</v>
      </c>
      <c r="O18" s="122">
        <f t="shared" si="2"/>
        <v>7</v>
      </c>
      <c r="P18" s="18">
        <f t="shared" si="3"/>
        <v>15</v>
      </c>
      <c r="Q18" s="118" t="s">
        <v>427</v>
      </c>
    </row>
    <row r="19" spans="1:17" s="18" customFormat="1" ht="15.75" x14ac:dyDescent="0.25">
      <c r="A19" s="57">
        <v>15</v>
      </c>
      <c r="B19" s="57" t="s">
        <v>164</v>
      </c>
      <c r="C19" s="57" t="s">
        <v>162</v>
      </c>
      <c r="D19" s="57" t="s">
        <v>163</v>
      </c>
      <c r="E19" s="57" t="s">
        <v>161</v>
      </c>
      <c r="F19" s="78" t="s">
        <v>165</v>
      </c>
      <c r="G19" s="57" t="s">
        <v>67</v>
      </c>
      <c r="H19" s="57" t="s">
        <v>166</v>
      </c>
      <c r="I19" s="57">
        <v>1</v>
      </c>
      <c r="J19" s="57"/>
      <c r="K19" s="80">
        <f t="shared" si="0"/>
        <v>10</v>
      </c>
      <c r="L19" s="101">
        <v>0.23</v>
      </c>
      <c r="M19" s="99">
        <f t="shared" si="1"/>
        <v>2.3000000000000003</v>
      </c>
      <c r="N19" s="100" t="s">
        <v>427</v>
      </c>
      <c r="O19" s="122">
        <f t="shared" si="2"/>
        <v>2</v>
      </c>
      <c r="P19" s="18">
        <f t="shared" si="3"/>
        <v>15</v>
      </c>
    </row>
    <row r="20" spans="1:17" s="18" customFormat="1" ht="15.75" x14ac:dyDescent="0.25">
      <c r="A20" s="120">
        <v>16</v>
      </c>
      <c r="B20" s="120" t="s">
        <v>7</v>
      </c>
      <c r="C20" s="120" t="s">
        <v>154</v>
      </c>
      <c r="D20" s="120" t="s">
        <v>95</v>
      </c>
      <c r="E20" s="120" t="s">
        <v>1</v>
      </c>
      <c r="F20" s="121" t="s">
        <v>8</v>
      </c>
      <c r="G20" s="120" t="s">
        <v>67</v>
      </c>
      <c r="H20" s="120" t="s">
        <v>71</v>
      </c>
      <c r="I20" s="120">
        <v>49</v>
      </c>
      <c r="J20" s="120"/>
      <c r="K20" s="124">
        <f t="shared" si="0"/>
        <v>490</v>
      </c>
      <c r="L20" s="130">
        <v>0.28299999999999997</v>
      </c>
      <c r="M20" s="126">
        <f t="shared" si="1"/>
        <v>138.66999999999999</v>
      </c>
      <c r="N20" s="122"/>
      <c r="O20" s="122">
        <f t="shared" si="2"/>
        <v>651</v>
      </c>
      <c r="P20" s="18">
        <f t="shared" si="3"/>
        <v>735</v>
      </c>
      <c r="Q20" s="106" t="s">
        <v>451</v>
      </c>
    </row>
    <row r="21" spans="1:17" s="18" customFormat="1" ht="15.75" x14ac:dyDescent="0.25">
      <c r="A21" s="57">
        <v>18</v>
      </c>
      <c r="B21" s="57" t="s">
        <v>38</v>
      </c>
      <c r="C21" s="57" t="s">
        <v>150</v>
      </c>
      <c r="D21" s="57" t="s">
        <v>82</v>
      </c>
      <c r="E21" s="57" t="s">
        <v>161</v>
      </c>
      <c r="F21" s="78" t="s">
        <v>429</v>
      </c>
      <c r="G21" s="57" t="s">
        <v>67</v>
      </c>
      <c r="H21" s="57" t="s">
        <v>430</v>
      </c>
      <c r="I21" s="57">
        <f>4*39</f>
        <v>156</v>
      </c>
      <c r="J21" s="57"/>
      <c r="K21" s="80">
        <f t="shared" si="0"/>
        <v>1560</v>
      </c>
      <c r="L21" s="101">
        <v>0.48399999999999999</v>
      </c>
      <c r="M21" s="99">
        <f t="shared" si="1"/>
        <v>755.04</v>
      </c>
      <c r="N21" s="100">
        <v>2000</v>
      </c>
      <c r="O21" s="122">
        <f t="shared" si="2"/>
        <v>422</v>
      </c>
      <c r="P21" s="18">
        <f t="shared" si="3"/>
        <v>1950</v>
      </c>
      <c r="Q21" s="118" t="s">
        <v>428</v>
      </c>
    </row>
    <row r="22" spans="1:17" s="18" customFormat="1" ht="15.75" x14ac:dyDescent="0.25">
      <c r="A22" s="57">
        <v>19</v>
      </c>
      <c r="B22" s="57" t="s">
        <v>38</v>
      </c>
      <c r="C22" s="57" t="s">
        <v>219</v>
      </c>
      <c r="D22" s="57" t="s">
        <v>99</v>
      </c>
      <c r="E22" s="57" t="s">
        <v>16</v>
      </c>
      <c r="F22" s="78" t="s">
        <v>460</v>
      </c>
      <c r="G22" s="57" t="s">
        <v>67</v>
      </c>
      <c r="H22" s="57" t="s">
        <v>461</v>
      </c>
      <c r="I22" s="57">
        <f>4*47</f>
        <v>188</v>
      </c>
      <c r="J22" s="57"/>
      <c r="K22" s="80">
        <f t="shared" si="0"/>
        <v>1880</v>
      </c>
      <c r="L22" s="101">
        <v>0.41099999999999998</v>
      </c>
      <c r="M22" s="99">
        <f t="shared" si="1"/>
        <v>772.68</v>
      </c>
      <c r="N22" s="100" t="s">
        <v>428</v>
      </c>
      <c r="O22" s="122">
        <f t="shared" si="2"/>
        <v>406</v>
      </c>
      <c r="P22" s="18">
        <f t="shared" si="3"/>
        <v>2350</v>
      </c>
    </row>
    <row r="23" spans="1:17" s="18" customFormat="1" ht="15" x14ac:dyDescent="0.25">
      <c r="A23" s="57">
        <v>20</v>
      </c>
      <c r="B23" s="57" t="s">
        <v>168</v>
      </c>
      <c r="C23" s="57" t="s">
        <v>246</v>
      </c>
      <c r="D23" s="57" t="s">
        <v>167</v>
      </c>
      <c r="E23" s="57" t="s">
        <v>431</v>
      </c>
      <c r="F23" s="57" t="s">
        <v>432</v>
      </c>
      <c r="G23" s="57" t="s">
        <v>67</v>
      </c>
      <c r="H23" s="57" t="s">
        <v>433</v>
      </c>
      <c r="I23" s="57">
        <v>2</v>
      </c>
      <c r="J23" s="57"/>
      <c r="K23" s="80">
        <f t="shared" si="0"/>
        <v>20</v>
      </c>
      <c r="L23" s="101">
        <v>1.71</v>
      </c>
      <c r="M23" s="99">
        <f t="shared" si="1"/>
        <v>34.200000000000003</v>
      </c>
      <c r="N23" s="100" t="s">
        <v>459</v>
      </c>
      <c r="O23" s="122">
        <f t="shared" si="2"/>
        <v>4</v>
      </c>
      <c r="P23" s="18">
        <f t="shared" si="3"/>
        <v>30</v>
      </c>
      <c r="Q23" s="106" t="s">
        <v>444</v>
      </c>
    </row>
    <row r="24" spans="1:17" s="18" customFormat="1" ht="15.75" x14ac:dyDescent="0.25">
      <c r="A24" s="57">
        <v>21</v>
      </c>
      <c r="B24" s="57" t="s">
        <v>86</v>
      </c>
      <c r="C24" s="57" t="s">
        <v>143</v>
      </c>
      <c r="D24" s="57" t="s">
        <v>96</v>
      </c>
      <c r="E24" s="57" t="s">
        <v>94</v>
      </c>
      <c r="F24" s="78" t="s">
        <v>89</v>
      </c>
      <c r="G24" s="57" t="s">
        <v>67</v>
      </c>
      <c r="H24" s="85" t="s">
        <v>169</v>
      </c>
      <c r="I24" s="57">
        <v>1</v>
      </c>
      <c r="J24" s="57"/>
      <c r="K24" s="80">
        <f t="shared" si="0"/>
        <v>10</v>
      </c>
      <c r="L24" s="101">
        <v>3.57</v>
      </c>
      <c r="M24" s="99">
        <f t="shared" si="1"/>
        <v>35.699999999999996</v>
      </c>
      <c r="N24" s="100" t="s">
        <v>434</v>
      </c>
      <c r="O24" s="122">
        <f t="shared" si="2"/>
        <v>9</v>
      </c>
      <c r="P24" s="18">
        <f t="shared" si="3"/>
        <v>15</v>
      </c>
    </row>
    <row r="25" spans="1:17" s="18" customFormat="1" ht="15.75" x14ac:dyDescent="0.25">
      <c r="A25" s="57">
        <v>22</v>
      </c>
      <c r="B25" s="57" t="s">
        <v>11</v>
      </c>
      <c r="C25" s="57" t="s">
        <v>146</v>
      </c>
      <c r="D25" s="57" t="s">
        <v>157</v>
      </c>
      <c r="E25" s="57" t="s">
        <v>10</v>
      </c>
      <c r="F25" s="78" t="s">
        <v>91</v>
      </c>
      <c r="G25" s="57" t="s">
        <v>73</v>
      </c>
      <c r="H25" s="57" t="s">
        <v>104</v>
      </c>
      <c r="I25" s="57">
        <v>24</v>
      </c>
      <c r="J25" s="57"/>
      <c r="K25" s="80">
        <f t="shared" si="0"/>
        <v>240</v>
      </c>
      <c r="L25" s="101">
        <v>1.47</v>
      </c>
      <c r="M25" s="99">
        <f t="shared" si="1"/>
        <v>352.8</v>
      </c>
      <c r="N25" s="100" t="s">
        <v>435</v>
      </c>
      <c r="O25" s="122">
        <f t="shared" si="2"/>
        <v>88</v>
      </c>
      <c r="P25" s="18">
        <f t="shared" si="3"/>
        <v>300</v>
      </c>
      <c r="Q25" s="106" t="s">
        <v>427</v>
      </c>
    </row>
    <row r="26" spans="1:17" s="18" customFormat="1" ht="15.75" x14ac:dyDescent="0.25">
      <c r="A26" s="57">
        <v>23</v>
      </c>
      <c r="B26" s="57" t="s">
        <v>11</v>
      </c>
      <c r="C26" s="57" t="s">
        <v>438</v>
      </c>
      <c r="D26" s="57" t="s">
        <v>439</v>
      </c>
      <c r="E26" s="57" t="s">
        <v>9</v>
      </c>
      <c r="F26" s="78" t="s">
        <v>436</v>
      </c>
      <c r="G26" s="57" t="s">
        <v>67</v>
      </c>
      <c r="H26" s="57" t="s">
        <v>437</v>
      </c>
      <c r="I26" s="57">
        <v>12</v>
      </c>
      <c r="J26" s="57"/>
      <c r="K26" s="80">
        <f t="shared" si="0"/>
        <v>120</v>
      </c>
      <c r="L26" s="101">
        <v>3.8</v>
      </c>
      <c r="M26" s="99">
        <f t="shared" si="1"/>
        <v>456</v>
      </c>
      <c r="N26" s="100" t="s">
        <v>456</v>
      </c>
      <c r="O26" s="122">
        <f t="shared" si="2"/>
        <v>4</v>
      </c>
      <c r="P26" s="18">
        <f t="shared" si="3"/>
        <v>150</v>
      </c>
      <c r="Q26" s="106" t="s">
        <v>427</v>
      </c>
    </row>
    <row r="27" spans="1:17" s="18" customFormat="1" x14ac:dyDescent="0.3">
      <c r="A27" s="131">
        <v>24</v>
      </c>
      <c r="B27" s="120" t="s">
        <v>0</v>
      </c>
      <c r="C27" s="120" t="s">
        <v>153</v>
      </c>
      <c r="D27" s="120">
        <v>0</v>
      </c>
      <c r="E27" s="120"/>
      <c r="F27" s="132"/>
      <c r="G27" s="120"/>
      <c r="H27" s="120"/>
      <c r="I27" s="120">
        <v>1</v>
      </c>
      <c r="J27" s="120"/>
      <c r="K27" s="120"/>
      <c r="L27" s="130"/>
      <c r="M27" s="133"/>
      <c r="N27" s="131"/>
      <c r="O27" s="31"/>
    </row>
    <row r="29" spans="1:17" x14ac:dyDescent="0.3">
      <c r="I29" s="65">
        <f>SUM(I5:I27)</f>
        <v>2631</v>
      </c>
      <c r="M29" s="104">
        <f>SUM(M5:M26)</f>
        <v>3903.72</v>
      </c>
      <c r="N29" s="104"/>
    </row>
    <row r="30" spans="1:17" ht="15.75" x14ac:dyDescent="0.25">
      <c r="A30" s="57">
        <v>1</v>
      </c>
      <c r="B30" s="57" t="s">
        <v>0</v>
      </c>
      <c r="C30" s="57" t="s">
        <v>2</v>
      </c>
      <c r="D30" s="57" t="s">
        <v>84</v>
      </c>
      <c r="E30" s="57" t="s">
        <v>1</v>
      </c>
      <c r="F30" s="78" t="s">
        <v>3</v>
      </c>
      <c r="G30" s="57" t="s">
        <v>67</v>
      </c>
      <c r="H30" s="57" t="s">
        <v>68</v>
      </c>
      <c r="I30" s="58">
        <v>2</v>
      </c>
      <c r="J30" s="79"/>
      <c r="K30" s="80">
        <f>I30*5</f>
        <v>10</v>
      </c>
      <c r="L30" s="81">
        <v>1500</v>
      </c>
      <c r="O30" s="122">
        <f>L30-I30</f>
        <v>1498</v>
      </c>
    </row>
    <row r="31" spans="1:17" ht="15.75" x14ac:dyDescent="0.25">
      <c r="A31" s="57">
        <v>2</v>
      </c>
      <c r="B31" s="57" t="s">
        <v>0</v>
      </c>
      <c r="C31" s="57" t="s">
        <v>48</v>
      </c>
      <c r="D31" s="57" t="s">
        <v>292</v>
      </c>
      <c r="E31" s="57" t="s">
        <v>16</v>
      </c>
      <c r="F31" s="78" t="s">
        <v>49</v>
      </c>
      <c r="G31" s="57" t="s">
        <v>67</v>
      </c>
      <c r="H31" s="57" t="s">
        <v>80</v>
      </c>
      <c r="I31" s="58">
        <v>8</v>
      </c>
      <c r="J31" s="79"/>
      <c r="K31" s="80">
        <f t="shared" ref="K31:K52" si="4">I31*5</f>
        <v>40</v>
      </c>
      <c r="L31" s="81">
        <v>850</v>
      </c>
      <c r="O31" s="122">
        <f t="shared" ref="O31:O51" si="5">L31-I31</f>
        <v>842</v>
      </c>
    </row>
    <row r="32" spans="1:17" ht="15.75" x14ac:dyDescent="0.25">
      <c r="A32" s="57">
        <v>3</v>
      </c>
      <c r="B32" s="57" t="s">
        <v>38</v>
      </c>
      <c r="C32" s="57" t="s">
        <v>63</v>
      </c>
      <c r="D32" s="57" t="s">
        <v>51</v>
      </c>
      <c r="E32" s="57" t="s">
        <v>487</v>
      </c>
      <c r="F32" s="78" t="s">
        <v>488</v>
      </c>
      <c r="G32" s="57" t="s">
        <v>67</v>
      </c>
      <c r="H32" s="57" t="s">
        <v>489</v>
      </c>
      <c r="I32" s="58">
        <v>1</v>
      </c>
      <c r="J32" s="57"/>
      <c r="K32" s="80">
        <f t="shared" si="4"/>
        <v>5</v>
      </c>
      <c r="L32" s="81">
        <v>50</v>
      </c>
      <c r="O32" s="122">
        <f t="shared" si="5"/>
        <v>49</v>
      </c>
    </row>
    <row r="33" spans="1:15" ht="15.75" x14ac:dyDescent="0.25">
      <c r="A33" s="82">
        <v>4</v>
      </c>
      <c r="B33" s="82" t="s">
        <v>0</v>
      </c>
      <c r="C33" s="57" t="s">
        <v>490</v>
      </c>
      <c r="D33" s="82" t="s">
        <v>85</v>
      </c>
      <c r="E33" s="82" t="s">
        <v>4</v>
      </c>
      <c r="F33" s="83" t="s">
        <v>5</v>
      </c>
      <c r="G33" s="82" t="s">
        <v>73</v>
      </c>
      <c r="H33" s="82" t="s">
        <v>102</v>
      </c>
      <c r="I33" s="58">
        <v>101</v>
      </c>
      <c r="J33" s="82"/>
      <c r="K33" s="80">
        <f t="shared" si="4"/>
        <v>505</v>
      </c>
      <c r="L33" s="84">
        <v>6735</v>
      </c>
      <c r="O33" s="122">
        <f t="shared" si="5"/>
        <v>6634</v>
      </c>
    </row>
    <row r="34" spans="1:15" ht="15.75" x14ac:dyDescent="0.25">
      <c r="A34" s="57">
        <v>5</v>
      </c>
      <c r="B34" s="57" t="s">
        <v>88</v>
      </c>
      <c r="C34" s="57" t="s">
        <v>148</v>
      </c>
      <c r="D34" s="57" t="s">
        <v>83</v>
      </c>
      <c r="E34" s="57" t="s">
        <v>487</v>
      </c>
      <c r="F34" s="78" t="s">
        <v>491</v>
      </c>
      <c r="G34" s="57" t="s">
        <v>67</v>
      </c>
      <c r="H34" s="57" t="s">
        <v>492</v>
      </c>
      <c r="I34" s="58">
        <v>504</v>
      </c>
      <c r="J34" s="57"/>
      <c r="K34" s="80">
        <f t="shared" si="4"/>
        <v>2520</v>
      </c>
      <c r="L34" s="60">
        <v>15000</v>
      </c>
      <c r="O34" s="122">
        <f t="shared" si="5"/>
        <v>14496</v>
      </c>
    </row>
    <row r="35" spans="1:15" ht="15.75" x14ac:dyDescent="0.25">
      <c r="A35" s="57">
        <v>6</v>
      </c>
      <c r="B35" s="57" t="s">
        <v>0</v>
      </c>
      <c r="C35" s="57" t="s">
        <v>493</v>
      </c>
      <c r="D35" s="57" t="s">
        <v>83</v>
      </c>
      <c r="E35" s="57" t="s">
        <v>1</v>
      </c>
      <c r="F35" s="78" t="s">
        <v>494</v>
      </c>
      <c r="G35" s="57" t="s">
        <v>73</v>
      </c>
      <c r="H35" s="57" t="s">
        <v>495</v>
      </c>
      <c r="I35" s="58">
        <v>290</v>
      </c>
      <c r="J35" s="57"/>
      <c r="K35" s="80">
        <f t="shared" si="4"/>
        <v>1450</v>
      </c>
      <c r="L35" s="60">
        <v>5638</v>
      </c>
      <c r="O35" s="122">
        <f t="shared" si="5"/>
        <v>5348</v>
      </c>
    </row>
    <row r="36" spans="1:15" ht="15.75" x14ac:dyDescent="0.25">
      <c r="A36" s="57">
        <v>7</v>
      </c>
      <c r="B36" s="57" t="s">
        <v>7</v>
      </c>
      <c r="C36" s="57" t="s">
        <v>144</v>
      </c>
      <c r="D36" s="57" t="s">
        <v>399</v>
      </c>
      <c r="E36" s="57" t="s">
        <v>1</v>
      </c>
      <c r="F36" s="78" t="s">
        <v>90</v>
      </c>
      <c r="G36" s="57" t="s">
        <v>67</v>
      </c>
      <c r="H36" s="85" t="s">
        <v>103</v>
      </c>
      <c r="I36" s="58">
        <v>1</v>
      </c>
      <c r="J36" s="57"/>
      <c r="K36" s="80">
        <f t="shared" si="4"/>
        <v>5</v>
      </c>
      <c r="L36" s="60">
        <v>98</v>
      </c>
      <c r="O36" s="122">
        <f t="shared" si="5"/>
        <v>97</v>
      </c>
    </row>
    <row r="37" spans="1:15" ht="15" x14ac:dyDescent="0.25">
      <c r="A37" s="57">
        <v>8</v>
      </c>
      <c r="B37" s="57" t="s">
        <v>0</v>
      </c>
      <c r="C37" s="57" t="s">
        <v>496</v>
      </c>
      <c r="D37" s="57" t="s">
        <v>101</v>
      </c>
      <c r="E37" s="57" t="s">
        <v>1</v>
      </c>
      <c r="F37" s="57" t="s">
        <v>497</v>
      </c>
      <c r="G37" s="57" t="s">
        <v>67</v>
      </c>
      <c r="H37" s="57" t="s">
        <v>498</v>
      </c>
      <c r="I37" s="58">
        <v>60</v>
      </c>
      <c r="J37" s="57"/>
      <c r="K37" s="80">
        <f t="shared" si="4"/>
        <v>300</v>
      </c>
      <c r="L37" s="60">
        <v>1000</v>
      </c>
      <c r="O37" s="122">
        <f t="shared" si="5"/>
        <v>940</v>
      </c>
    </row>
    <row r="38" spans="1:15" ht="15.75" x14ac:dyDescent="0.25">
      <c r="A38" s="57">
        <v>9</v>
      </c>
      <c r="B38" s="60" t="s">
        <v>38</v>
      </c>
      <c r="C38" s="57" t="s">
        <v>499</v>
      </c>
      <c r="D38" s="60" t="s">
        <v>101</v>
      </c>
      <c r="E38" s="60" t="s">
        <v>161</v>
      </c>
      <c r="F38" s="78" t="s">
        <v>500</v>
      </c>
      <c r="G38" s="60" t="s">
        <v>67</v>
      </c>
      <c r="H38" s="60" t="s">
        <v>501</v>
      </c>
      <c r="I38" s="58">
        <v>6</v>
      </c>
      <c r="J38" s="60"/>
      <c r="K38" s="80">
        <f t="shared" si="4"/>
        <v>30</v>
      </c>
      <c r="L38" s="81">
        <v>500</v>
      </c>
      <c r="O38" s="122">
        <f t="shared" si="5"/>
        <v>494</v>
      </c>
    </row>
    <row r="39" spans="1:15" ht="15.75" x14ac:dyDescent="0.25">
      <c r="A39" s="57">
        <v>10</v>
      </c>
      <c r="B39" s="57" t="s">
        <v>0</v>
      </c>
      <c r="C39" s="57" t="s">
        <v>147</v>
      </c>
      <c r="D39" s="57" t="s">
        <v>98</v>
      </c>
      <c r="E39" s="57" t="s">
        <v>6</v>
      </c>
      <c r="F39" s="78" t="s">
        <v>502</v>
      </c>
      <c r="G39" s="57" t="s">
        <v>73</v>
      </c>
      <c r="H39" s="57" t="s">
        <v>503</v>
      </c>
      <c r="I39" s="60">
        <v>46</v>
      </c>
      <c r="J39" s="57"/>
      <c r="K39" s="80">
        <f t="shared" si="4"/>
        <v>230</v>
      </c>
      <c r="L39" s="60">
        <v>1200</v>
      </c>
      <c r="O39" s="122">
        <f t="shared" si="5"/>
        <v>1154</v>
      </c>
    </row>
    <row r="40" spans="1:15" ht="15.75" x14ac:dyDescent="0.25">
      <c r="A40" s="57">
        <v>11</v>
      </c>
      <c r="B40" s="57" t="s">
        <v>0</v>
      </c>
      <c r="C40" s="60" t="s">
        <v>50</v>
      </c>
      <c r="D40" s="57" t="s">
        <v>216</v>
      </c>
      <c r="E40" s="57" t="s">
        <v>1</v>
      </c>
      <c r="F40" s="78" t="s">
        <v>504</v>
      </c>
      <c r="G40" s="57" t="s">
        <v>73</v>
      </c>
      <c r="H40" s="57" t="s">
        <v>505</v>
      </c>
      <c r="I40" s="58">
        <v>7</v>
      </c>
      <c r="J40" s="57"/>
      <c r="K40" s="80">
        <f t="shared" si="4"/>
        <v>35</v>
      </c>
      <c r="L40" s="81">
        <v>896</v>
      </c>
      <c r="N40" s="103"/>
      <c r="O40" s="122">
        <f t="shared" si="5"/>
        <v>889</v>
      </c>
    </row>
    <row r="41" spans="1:15" ht="15.75" x14ac:dyDescent="0.25">
      <c r="A41" s="57">
        <v>12</v>
      </c>
      <c r="B41" s="57" t="s">
        <v>0</v>
      </c>
      <c r="C41" s="57" t="s">
        <v>149</v>
      </c>
      <c r="D41" s="57" t="s">
        <v>506</v>
      </c>
      <c r="E41" s="57" t="s">
        <v>507</v>
      </c>
      <c r="F41" s="78" t="s">
        <v>508</v>
      </c>
      <c r="G41" s="57" t="s">
        <v>67</v>
      </c>
      <c r="H41" s="57" t="s">
        <v>509</v>
      </c>
      <c r="I41" s="58">
        <v>196</v>
      </c>
      <c r="J41" s="57"/>
      <c r="K41" s="80">
        <f t="shared" si="4"/>
        <v>980</v>
      </c>
      <c r="L41" s="60">
        <v>500</v>
      </c>
      <c r="O41" s="122">
        <f t="shared" si="5"/>
        <v>304</v>
      </c>
    </row>
    <row r="42" spans="1:15" ht="15" x14ac:dyDescent="0.25">
      <c r="A42" s="57">
        <v>13</v>
      </c>
      <c r="B42" s="57" t="s">
        <v>0</v>
      </c>
      <c r="C42" s="57" t="s">
        <v>152</v>
      </c>
      <c r="D42" s="57" t="s">
        <v>97</v>
      </c>
      <c r="E42" s="57" t="s">
        <v>6</v>
      </c>
      <c r="F42" s="57" t="s">
        <v>510</v>
      </c>
      <c r="G42" s="57" t="s">
        <v>73</v>
      </c>
      <c r="H42" s="57" t="s">
        <v>511</v>
      </c>
      <c r="I42" s="58">
        <v>46</v>
      </c>
      <c r="J42" s="32"/>
      <c r="K42" s="80">
        <f t="shared" si="4"/>
        <v>230</v>
      </c>
      <c r="L42" s="60">
        <v>1000</v>
      </c>
      <c r="O42" s="122">
        <f t="shared" si="5"/>
        <v>954</v>
      </c>
    </row>
    <row r="43" spans="1:15" ht="15.75" x14ac:dyDescent="0.25">
      <c r="A43" s="57">
        <v>14</v>
      </c>
      <c r="B43" s="57" t="s">
        <v>87</v>
      </c>
      <c r="C43" s="57" t="s">
        <v>145</v>
      </c>
      <c r="D43" s="57" t="s">
        <v>441</v>
      </c>
      <c r="E43" s="57" t="s">
        <v>1</v>
      </c>
      <c r="F43" s="78" t="s">
        <v>512</v>
      </c>
      <c r="G43" s="57" t="s">
        <v>67</v>
      </c>
      <c r="H43" s="57" t="s">
        <v>513</v>
      </c>
      <c r="I43" s="58">
        <v>1</v>
      </c>
      <c r="J43" s="57"/>
      <c r="K43" s="80">
        <f t="shared" si="4"/>
        <v>5</v>
      </c>
      <c r="L43" s="60">
        <v>8</v>
      </c>
      <c r="O43" s="122">
        <f t="shared" si="5"/>
        <v>7</v>
      </c>
    </row>
    <row r="44" spans="1:15" ht="15.75" x14ac:dyDescent="0.25">
      <c r="A44" s="57">
        <v>15</v>
      </c>
      <c r="B44" s="57" t="s">
        <v>164</v>
      </c>
      <c r="C44" s="57" t="s">
        <v>162</v>
      </c>
      <c r="D44" s="57" t="s">
        <v>163</v>
      </c>
      <c r="E44" s="57" t="s">
        <v>161</v>
      </c>
      <c r="F44" s="78" t="s">
        <v>165</v>
      </c>
      <c r="G44" s="57" t="s">
        <v>67</v>
      </c>
      <c r="H44" s="57" t="s">
        <v>166</v>
      </c>
      <c r="I44" s="58">
        <v>1</v>
      </c>
      <c r="J44" s="57"/>
      <c r="K44" s="80">
        <f t="shared" si="4"/>
        <v>5</v>
      </c>
      <c r="L44" s="60">
        <v>3</v>
      </c>
      <c r="O44" s="122">
        <f t="shared" si="5"/>
        <v>2</v>
      </c>
    </row>
    <row r="45" spans="1:15" ht="15.75" x14ac:dyDescent="0.25">
      <c r="A45" s="57">
        <v>16</v>
      </c>
      <c r="B45" s="57" t="s">
        <v>7</v>
      </c>
      <c r="C45" s="57" t="s">
        <v>154</v>
      </c>
      <c r="D45" s="57" t="s">
        <v>95</v>
      </c>
      <c r="E45" s="57" t="s">
        <v>1</v>
      </c>
      <c r="F45" s="78" t="s">
        <v>8</v>
      </c>
      <c r="G45" s="57" t="s">
        <v>67</v>
      </c>
      <c r="H45" s="57" t="s">
        <v>71</v>
      </c>
      <c r="I45" s="58">
        <v>49</v>
      </c>
      <c r="J45" s="57"/>
      <c r="K45" s="80">
        <f t="shared" si="4"/>
        <v>245</v>
      </c>
      <c r="L45" s="60">
        <v>700</v>
      </c>
      <c r="O45" s="122">
        <f t="shared" si="5"/>
        <v>651</v>
      </c>
    </row>
    <row r="46" spans="1:15" ht="15" x14ac:dyDescent="0.25">
      <c r="A46" s="57">
        <v>18</v>
      </c>
      <c r="B46" s="57" t="s">
        <v>38</v>
      </c>
      <c r="C46" s="57" t="s">
        <v>514</v>
      </c>
      <c r="D46" s="57" t="s">
        <v>82</v>
      </c>
      <c r="E46" s="57" t="s">
        <v>161</v>
      </c>
      <c r="F46" s="82" t="s">
        <v>515</v>
      </c>
      <c r="G46" s="86" t="s">
        <v>67</v>
      </c>
      <c r="H46" s="86" t="s">
        <v>516</v>
      </c>
      <c r="I46" s="58">
        <v>78</v>
      </c>
      <c r="J46" s="57"/>
      <c r="K46" s="80">
        <f t="shared" si="4"/>
        <v>390</v>
      </c>
      <c r="L46" s="60">
        <v>500</v>
      </c>
      <c r="O46" s="122">
        <f t="shared" si="5"/>
        <v>422</v>
      </c>
    </row>
    <row r="47" spans="1:15" ht="15.75" x14ac:dyDescent="0.25">
      <c r="A47" s="75">
        <v>19</v>
      </c>
      <c r="B47" s="75" t="s">
        <v>38</v>
      </c>
      <c r="C47" s="75" t="s">
        <v>219</v>
      </c>
      <c r="D47" s="75" t="s">
        <v>99</v>
      </c>
      <c r="E47" s="75" t="s">
        <v>6</v>
      </c>
      <c r="F47" s="114" t="s">
        <v>517</v>
      </c>
      <c r="G47" s="75" t="s">
        <v>67</v>
      </c>
      <c r="H47" s="75" t="s">
        <v>518</v>
      </c>
      <c r="I47" s="76">
        <v>94</v>
      </c>
      <c r="J47" s="75"/>
      <c r="K47" s="115">
        <f t="shared" si="4"/>
        <v>470</v>
      </c>
      <c r="L47" s="116">
        <v>500</v>
      </c>
      <c r="N47" s="103"/>
      <c r="O47" s="122">
        <f t="shared" si="5"/>
        <v>406</v>
      </c>
    </row>
    <row r="48" spans="1:15" ht="15" x14ac:dyDescent="0.25">
      <c r="A48" s="57">
        <v>20</v>
      </c>
      <c r="B48" s="57" t="s">
        <v>168</v>
      </c>
      <c r="C48" s="57" t="s">
        <v>246</v>
      </c>
      <c r="D48" s="57" t="s">
        <v>167</v>
      </c>
      <c r="E48" s="57" t="s">
        <v>519</v>
      </c>
      <c r="F48" s="57" t="s">
        <v>520</v>
      </c>
      <c r="G48" s="57" t="s">
        <v>67</v>
      </c>
      <c r="H48" s="57" t="s">
        <v>521</v>
      </c>
      <c r="I48" s="58">
        <v>2</v>
      </c>
      <c r="J48" s="57"/>
      <c r="K48" s="80">
        <f t="shared" si="4"/>
        <v>10</v>
      </c>
      <c r="L48" s="60">
        <v>6</v>
      </c>
      <c r="O48" s="122">
        <f t="shared" si="5"/>
        <v>4</v>
      </c>
    </row>
    <row r="49" spans="1:15" ht="15.75" x14ac:dyDescent="0.25">
      <c r="A49" s="57">
        <v>21</v>
      </c>
      <c r="B49" s="57" t="s">
        <v>86</v>
      </c>
      <c r="C49" s="57" t="s">
        <v>143</v>
      </c>
      <c r="D49" s="57" t="s">
        <v>96</v>
      </c>
      <c r="E49" s="57" t="s">
        <v>94</v>
      </c>
      <c r="F49" s="78" t="s">
        <v>89</v>
      </c>
      <c r="G49" s="57" t="s">
        <v>67</v>
      </c>
      <c r="H49" s="85" t="s">
        <v>169</v>
      </c>
      <c r="I49" s="58">
        <v>1</v>
      </c>
      <c r="J49" s="57"/>
      <c r="K49" s="80">
        <f t="shared" si="4"/>
        <v>5</v>
      </c>
      <c r="L49" s="60">
        <v>10</v>
      </c>
      <c r="O49" s="122">
        <f t="shared" si="5"/>
        <v>9</v>
      </c>
    </row>
    <row r="50" spans="1:15" ht="15.75" x14ac:dyDescent="0.25">
      <c r="A50" s="57">
        <v>22</v>
      </c>
      <c r="B50" s="57" t="s">
        <v>11</v>
      </c>
      <c r="C50" s="57" t="s">
        <v>146</v>
      </c>
      <c r="D50" s="57" t="s">
        <v>157</v>
      </c>
      <c r="E50" s="57" t="s">
        <v>10</v>
      </c>
      <c r="F50" s="78" t="s">
        <v>91</v>
      </c>
      <c r="G50" s="57" t="s">
        <v>73</v>
      </c>
      <c r="H50" s="57" t="s">
        <v>104</v>
      </c>
      <c r="I50" s="58">
        <v>12</v>
      </c>
      <c r="J50" s="32"/>
      <c r="K50" s="80">
        <f t="shared" si="4"/>
        <v>60</v>
      </c>
      <c r="L50" s="60">
        <v>100</v>
      </c>
      <c r="O50" s="122">
        <f t="shared" si="5"/>
        <v>88</v>
      </c>
    </row>
    <row r="51" spans="1:15" ht="15.75" x14ac:dyDescent="0.25">
      <c r="A51" s="57">
        <v>23</v>
      </c>
      <c r="B51" s="57" t="s">
        <v>11</v>
      </c>
      <c r="C51" s="57" t="s">
        <v>522</v>
      </c>
      <c r="D51" s="57" t="s">
        <v>523</v>
      </c>
      <c r="E51" s="57" t="s">
        <v>9</v>
      </c>
      <c r="F51" s="78" t="s">
        <v>524</v>
      </c>
      <c r="G51" s="57" t="s">
        <v>73</v>
      </c>
      <c r="H51" s="57" t="s">
        <v>525</v>
      </c>
      <c r="I51" s="58">
        <v>6</v>
      </c>
      <c r="J51" s="57"/>
      <c r="K51" s="80">
        <f t="shared" si="4"/>
        <v>30</v>
      </c>
      <c r="L51" s="60">
        <v>10</v>
      </c>
      <c r="O51" s="122">
        <f t="shared" si="5"/>
        <v>4</v>
      </c>
    </row>
    <row r="52" spans="1:15" x14ac:dyDescent="0.3">
      <c r="A52" s="131">
        <v>24</v>
      </c>
      <c r="B52" s="120" t="s">
        <v>0</v>
      </c>
      <c r="C52" s="120" t="s">
        <v>153</v>
      </c>
      <c r="D52" s="120">
        <v>0</v>
      </c>
      <c r="E52" s="120"/>
      <c r="F52" s="132"/>
      <c r="G52" s="120"/>
      <c r="H52" s="120"/>
      <c r="I52" s="134">
        <v>2</v>
      </c>
      <c r="J52" s="120"/>
      <c r="K52" s="124">
        <f t="shared" si="4"/>
        <v>10</v>
      </c>
      <c r="L52" s="131"/>
    </row>
    <row r="63" spans="1:15" x14ac:dyDescent="0.3">
      <c r="C63" s="63"/>
      <c r="D63" s="65" t="s">
        <v>402</v>
      </c>
    </row>
    <row r="64" spans="1:15" x14ac:dyDescent="0.3">
      <c r="C64" s="119"/>
      <c r="D64" s="65" t="s">
        <v>403</v>
      </c>
    </row>
    <row r="65" spans="3:4" x14ac:dyDescent="0.3">
      <c r="C65" s="59"/>
      <c r="D65" s="65" t="s">
        <v>404</v>
      </c>
    </row>
    <row r="66" spans="3:4" x14ac:dyDescent="0.3">
      <c r="C66" s="105"/>
      <c r="D66" s="65" t="s">
        <v>422</v>
      </c>
    </row>
    <row r="2339" spans="2:2" x14ac:dyDescent="0.3">
      <c r="B2339" s="65" t="e">
        <f ca="1">Kodensatoren!#REF!=verketten2(A981:A999,";")</f>
        <v>#REF!</v>
      </c>
    </row>
  </sheetData>
  <autoFilter ref="A4:H43"/>
  <mergeCells count="1">
    <mergeCell ref="A1:M1"/>
  </mergeCells>
  <hyperlinks>
    <hyperlink ref="H24" r:id="rId1" display="http://www.mouser.de/Search/ProductDetail.aspx?R=MAL215099913E3virtualkey59420000virtualkey594-MAL215099913E3"/>
    <hyperlink ref="H11" r:id="rId2" display="http://www.digikey.de/scripts/DkSearch/dksus.dll?Detail&amp;itemSeq=192826729&amp;uq=635944126621324225"/>
    <hyperlink ref="H49" r:id="rId3" display="http://www.mouser.de/Search/ProductDetail.aspx?R=MAL215099913E3virtualkey59420000virtualkey594-MAL215099913E3"/>
    <hyperlink ref="H36" r:id="rId4" display="http://www.digikey.de/scripts/DkSearch/dksus.dll?Detail&amp;itemSeq=192826729&amp;uq=635944126621324225"/>
  </hyperlinks>
  <pageMargins left="0.7" right="0.7" top="0.75" bottom="0.75" header="0.3" footer="0.3"/>
  <pageSetup paperSize="9" scale="53" fitToHeight="0" orientation="landscape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L44"/>
  <sheetViews>
    <sheetView topLeftCell="A13" workbookViewId="0">
      <selection activeCell="L1" sqref="L1:L1048576"/>
    </sheetView>
  </sheetViews>
  <sheetFormatPr baseColWidth="10" defaultRowHeight="15" x14ac:dyDescent="0.25"/>
  <cols>
    <col min="1" max="1" width="4" style="16" bestFit="1" customWidth="1"/>
    <col min="2" max="2" width="12.85546875" style="1" bestFit="1" customWidth="1"/>
    <col min="3" max="3" width="30" style="2" bestFit="1" customWidth="1"/>
    <col min="4" max="4" width="20.7109375" style="1" bestFit="1" customWidth="1"/>
    <col min="5" max="5" width="14" style="1" bestFit="1" customWidth="1"/>
    <col min="6" max="6" width="17.7109375" style="1" hidden="1" customWidth="1"/>
    <col min="7" max="7" width="9.42578125" style="1" customWidth="1"/>
    <col min="8" max="9" width="0" style="16" hidden="1" customWidth="1"/>
    <col min="10" max="11" width="11.42578125" style="16"/>
    <col min="12" max="12" width="180.140625" style="12" customWidth="1"/>
  </cols>
  <sheetData>
    <row r="1" spans="1:12" x14ac:dyDescent="0.25">
      <c r="A1" s="162" t="s">
        <v>293</v>
      </c>
      <c r="B1" s="162"/>
      <c r="C1" s="163"/>
      <c r="D1" s="162"/>
      <c r="E1" s="162"/>
      <c r="F1" s="162"/>
      <c r="G1" s="162"/>
    </row>
    <row r="2" spans="1:12" ht="30" x14ac:dyDescent="0.25">
      <c r="A2" s="25" t="s">
        <v>34</v>
      </c>
      <c r="B2" s="3" t="s">
        <v>28</v>
      </c>
      <c r="C2" s="4" t="s">
        <v>29</v>
      </c>
      <c r="D2" s="3" t="s">
        <v>30</v>
      </c>
      <c r="E2" s="3" t="s">
        <v>31</v>
      </c>
      <c r="F2" s="3" t="s">
        <v>32</v>
      </c>
      <c r="G2" s="3" t="s">
        <v>69</v>
      </c>
      <c r="H2" s="6" t="s">
        <v>66</v>
      </c>
      <c r="I2" s="17"/>
      <c r="J2" s="17"/>
      <c r="K2" s="17"/>
      <c r="L2" s="6" t="s">
        <v>118</v>
      </c>
    </row>
    <row r="3" spans="1:12" x14ac:dyDescent="0.25">
      <c r="A3" s="25"/>
      <c r="B3" s="3"/>
      <c r="C3" s="4"/>
      <c r="D3" s="3"/>
      <c r="E3" s="3"/>
      <c r="F3" s="3"/>
      <c r="G3" s="3"/>
      <c r="H3" s="17"/>
      <c r="I3" s="17"/>
      <c r="J3" s="17"/>
      <c r="K3" s="17"/>
      <c r="L3" s="15"/>
    </row>
    <row r="4" spans="1:12" s="18" customFormat="1" ht="30" x14ac:dyDescent="0.25">
      <c r="A4" s="35">
        <v>1</v>
      </c>
      <c r="B4" s="31" t="s">
        <v>22</v>
      </c>
      <c r="C4" s="38" t="s">
        <v>153</v>
      </c>
      <c r="D4" s="30">
        <v>0</v>
      </c>
      <c r="E4" s="31"/>
      <c r="F4" s="31"/>
      <c r="G4" s="30">
        <v>70</v>
      </c>
      <c r="H4" s="31"/>
      <c r="I4" s="31"/>
      <c r="J4" s="31"/>
      <c r="K4" s="31"/>
      <c r="L4" s="39" t="s">
        <v>360</v>
      </c>
    </row>
    <row r="5" spans="1:12" s="18" customFormat="1" x14ac:dyDescent="0.25">
      <c r="A5" s="35">
        <v>2</v>
      </c>
      <c r="B5" s="31" t="s">
        <v>108</v>
      </c>
      <c r="C5" s="31" t="s">
        <v>264</v>
      </c>
      <c r="D5" s="30">
        <v>0</v>
      </c>
      <c r="E5" s="31"/>
      <c r="F5" s="31"/>
      <c r="G5" s="30">
        <v>3</v>
      </c>
      <c r="H5" s="31"/>
      <c r="I5" s="31"/>
      <c r="J5" s="31"/>
      <c r="K5" s="31"/>
      <c r="L5" s="39" t="s">
        <v>393</v>
      </c>
    </row>
    <row r="6" spans="1:12" s="18" customFormat="1" ht="60" x14ac:dyDescent="0.25">
      <c r="A6" s="35">
        <v>3</v>
      </c>
      <c r="B6" s="31" t="s">
        <v>22</v>
      </c>
      <c r="C6" s="38" t="s">
        <v>153</v>
      </c>
      <c r="D6" s="30">
        <v>0.5</v>
      </c>
      <c r="E6" s="30"/>
      <c r="F6" s="30"/>
      <c r="G6" s="30">
        <v>48</v>
      </c>
      <c r="H6" s="31"/>
      <c r="I6" s="31"/>
      <c r="J6" s="13"/>
      <c r="K6" s="13"/>
      <c r="L6" s="46" t="s">
        <v>361</v>
      </c>
    </row>
    <row r="7" spans="1:12" s="18" customFormat="1" x14ac:dyDescent="0.25">
      <c r="A7" s="35">
        <v>4</v>
      </c>
      <c r="B7" s="31" t="s">
        <v>268</v>
      </c>
      <c r="C7" s="31" t="s">
        <v>294</v>
      </c>
      <c r="D7" s="30">
        <v>22</v>
      </c>
      <c r="E7" s="31"/>
      <c r="F7" s="31"/>
      <c r="G7" s="30">
        <v>1</v>
      </c>
      <c r="H7" s="31"/>
      <c r="I7" s="31"/>
      <c r="J7" s="31"/>
      <c r="K7" s="31"/>
      <c r="L7" s="39" t="s">
        <v>271</v>
      </c>
    </row>
    <row r="8" spans="1:12" s="18" customFormat="1" x14ac:dyDescent="0.25">
      <c r="A8" s="35">
        <v>5</v>
      </c>
      <c r="B8" s="31" t="s">
        <v>22</v>
      </c>
      <c r="C8" s="38" t="s">
        <v>153</v>
      </c>
      <c r="D8" s="30">
        <v>24.9</v>
      </c>
      <c r="E8" s="30"/>
      <c r="F8" s="30"/>
      <c r="G8" s="30">
        <v>4</v>
      </c>
      <c r="H8" s="31"/>
      <c r="I8" s="31"/>
      <c r="J8" s="31"/>
      <c r="K8" s="31"/>
      <c r="L8" s="39" t="s">
        <v>362</v>
      </c>
    </row>
    <row r="9" spans="1:12" s="18" customFormat="1" x14ac:dyDescent="0.25">
      <c r="A9" s="35">
        <v>6</v>
      </c>
      <c r="B9" s="31" t="s">
        <v>22</v>
      </c>
      <c r="C9" s="38" t="s">
        <v>153</v>
      </c>
      <c r="D9" s="30">
        <v>33</v>
      </c>
      <c r="E9" s="31"/>
      <c r="F9" s="31"/>
      <c r="G9" s="30">
        <v>4</v>
      </c>
      <c r="H9" s="31"/>
      <c r="I9" s="31"/>
      <c r="J9" s="31"/>
      <c r="K9" s="31"/>
      <c r="L9" s="39" t="s">
        <v>363</v>
      </c>
    </row>
    <row r="10" spans="1:12" s="18" customFormat="1" x14ac:dyDescent="0.25">
      <c r="A10" s="35">
        <v>7</v>
      </c>
      <c r="B10" s="31" t="s">
        <v>108</v>
      </c>
      <c r="C10" s="31" t="s">
        <v>264</v>
      </c>
      <c r="D10" s="30">
        <v>51</v>
      </c>
      <c r="E10" s="30"/>
      <c r="F10" s="30"/>
      <c r="G10" s="30">
        <v>7</v>
      </c>
      <c r="H10" s="31"/>
      <c r="I10" s="31"/>
      <c r="J10" s="31"/>
      <c r="K10" s="31"/>
      <c r="L10" s="39" t="s">
        <v>364</v>
      </c>
    </row>
    <row r="11" spans="1:12" s="18" customFormat="1" x14ac:dyDescent="0.25">
      <c r="A11" s="35">
        <v>8</v>
      </c>
      <c r="B11" s="31" t="s">
        <v>22</v>
      </c>
      <c r="C11" s="38" t="s">
        <v>153</v>
      </c>
      <c r="D11" s="30">
        <v>75</v>
      </c>
      <c r="E11" s="30"/>
      <c r="F11" s="30"/>
      <c r="G11" s="30">
        <v>4</v>
      </c>
      <c r="H11" s="31"/>
      <c r="I11" s="31"/>
      <c r="J11" s="31"/>
      <c r="K11" s="31"/>
      <c r="L11" s="39" t="s">
        <v>365</v>
      </c>
    </row>
    <row r="12" spans="1:12" s="18" customFormat="1" ht="30" x14ac:dyDescent="0.25">
      <c r="A12" s="35">
        <v>9</v>
      </c>
      <c r="B12" s="31" t="s">
        <v>22</v>
      </c>
      <c r="C12" s="38" t="s">
        <v>153</v>
      </c>
      <c r="D12" s="30">
        <v>100</v>
      </c>
      <c r="E12" s="31"/>
      <c r="F12" s="31"/>
      <c r="G12" s="30">
        <v>42</v>
      </c>
      <c r="H12" s="31"/>
      <c r="I12" s="31"/>
      <c r="J12" s="31"/>
      <c r="K12" s="31"/>
      <c r="L12" s="39" t="s">
        <v>396</v>
      </c>
    </row>
    <row r="13" spans="1:12" s="18" customFormat="1" x14ac:dyDescent="0.25">
      <c r="A13" s="35">
        <v>10</v>
      </c>
      <c r="B13" s="31" t="s">
        <v>268</v>
      </c>
      <c r="C13" s="31" t="s">
        <v>294</v>
      </c>
      <c r="D13" s="30">
        <v>100</v>
      </c>
      <c r="E13" s="31"/>
      <c r="F13" s="31"/>
      <c r="G13" s="30">
        <v>2</v>
      </c>
      <c r="H13" s="31"/>
      <c r="I13" s="31"/>
      <c r="J13" s="31"/>
      <c r="K13" s="31"/>
      <c r="L13" s="39" t="s">
        <v>295</v>
      </c>
    </row>
    <row r="14" spans="1:12" s="18" customFormat="1" x14ac:dyDescent="0.25">
      <c r="A14" s="35">
        <v>12</v>
      </c>
      <c r="B14" s="31" t="s">
        <v>376</v>
      </c>
      <c r="C14" s="31" t="s">
        <v>298</v>
      </c>
      <c r="D14" s="30">
        <v>140</v>
      </c>
      <c r="E14" s="30"/>
      <c r="F14" s="30"/>
      <c r="G14" s="30">
        <v>2</v>
      </c>
      <c r="H14" s="31"/>
      <c r="I14" s="31"/>
      <c r="J14" s="31"/>
      <c r="K14" s="31"/>
      <c r="L14" s="39" t="s">
        <v>299</v>
      </c>
    </row>
    <row r="15" spans="1:12" s="18" customFormat="1" x14ac:dyDescent="0.25">
      <c r="A15" s="35">
        <v>13</v>
      </c>
      <c r="B15" s="31" t="s">
        <v>108</v>
      </c>
      <c r="C15" s="31" t="s">
        <v>264</v>
      </c>
      <c r="D15" s="30">
        <v>162</v>
      </c>
      <c r="E15" s="30"/>
      <c r="F15" s="30"/>
      <c r="G15" s="43">
        <v>2</v>
      </c>
      <c r="H15" s="31"/>
      <c r="I15" s="31"/>
      <c r="J15" s="26"/>
      <c r="K15" s="26"/>
      <c r="L15" s="47" t="s">
        <v>301</v>
      </c>
    </row>
    <row r="16" spans="1:12" s="18" customFormat="1" x14ac:dyDescent="0.25">
      <c r="A16" s="35">
        <v>14</v>
      </c>
      <c r="B16" s="31" t="s">
        <v>22</v>
      </c>
      <c r="C16" s="38" t="s">
        <v>153</v>
      </c>
      <c r="D16" s="30">
        <v>200</v>
      </c>
      <c r="E16" s="31"/>
      <c r="F16" s="31"/>
      <c r="G16" s="30">
        <v>4</v>
      </c>
      <c r="H16" s="31"/>
      <c r="I16" s="31"/>
      <c r="J16" s="31"/>
      <c r="K16" s="31"/>
      <c r="L16" s="39" t="s">
        <v>366</v>
      </c>
    </row>
    <row r="17" spans="1:12" s="18" customFormat="1" x14ac:dyDescent="0.25">
      <c r="A17" s="35">
        <v>15</v>
      </c>
      <c r="B17" s="31" t="s">
        <v>22</v>
      </c>
      <c r="C17" s="38" t="s">
        <v>153</v>
      </c>
      <c r="D17" s="30">
        <v>240</v>
      </c>
      <c r="E17" s="30"/>
      <c r="F17" s="30"/>
      <c r="G17" s="30">
        <v>16</v>
      </c>
      <c r="H17" s="31"/>
      <c r="I17" s="31"/>
      <c r="J17" s="31"/>
      <c r="K17" s="31"/>
      <c r="L17" s="39" t="s">
        <v>367</v>
      </c>
    </row>
    <row r="18" spans="1:12" s="18" customFormat="1" x14ac:dyDescent="0.25">
      <c r="A18" s="35">
        <v>16</v>
      </c>
      <c r="B18" s="31" t="s">
        <v>22</v>
      </c>
      <c r="C18" s="38" t="s">
        <v>153</v>
      </c>
      <c r="D18" s="30">
        <v>261</v>
      </c>
      <c r="E18" s="30"/>
      <c r="F18" s="30"/>
      <c r="G18" s="30">
        <v>4</v>
      </c>
      <c r="H18" s="31"/>
      <c r="I18" s="31"/>
      <c r="J18" s="31"/>
      <c r="K18" s="31"/>
      <c r="L18" s="39" t="s">
        <v>368</v>
      </c>
    </row>
    <row r="19" spans="1:12" s="18" customFormat="1" x14ac:dyDescent="0.25">
      <c r="A19" s="35">
        <v>17</v>
      </c>
      <c r="B19" s="31" t="s">
        <v>22</v>
      </c>
      <c r="C19" s="38" t="s">
        <v>153</v>
      </c>
      <c r="D19" s="30">
        <v>330</v>
      </c>
      <c r="E19" s="31"/>
      <c r="F19" s="31"/>
      <c r="G19" s="30">
        <v>11</v>
      </c>
      <c r="H19" s="31"/>
      <c r="I19" s="31"/>
      <c r="J19" s="31"/>
      <c r="K19" s="31"/>
      <c r="L19" s="39" t="s">
        <v>369</v>
      </c>
    </row>
    <row r="20" spans="1:12" s="18" customFormat="1" x14ac:dyDescent="0.25">
      <c r="A20" s="35">
        <v>19</v>
      </c>
      <c r="B20" s="31" t="s">
        <v>108</v>
      </c>
      <c r="C20" s="31" t="s">
        <v>264</v>
      </c>
      <c r="D20" s="30">
        <v>470</v>
      </c>
      <c r="E20" s="31"/>
      <c r="F20" s="31"/>
      <c r="G20" s="30">
        <v>1</v>
      </c>
      <c r="H20" s="31"/>
      <c r="I20" s="31"/>
      <c r="J20" s="31"/>
      <c r="K20" s="31"/>
      <c r="L20" s="39" t="s">
        <v>267</v>
      </c>
    </row>
    <row r="21" spans="1:12" s="18" customFormat="1" x14ac:dyDescent="0.25">
      <c r="A21" s="35">
        <v>20</v>
      </c>
      <c r="B21" s="31" t="s">
        <v>22</v>
      </c>
      <c r="C21" s="38" t="s">
        <v>153</v>
      </c>
      <c r="D21" s="30" t="s">
        <v>260</v>
      </c>
      <c r="E21" s="31"/>
      <c r="F21" s="31"/>
      <c r="G21" s="30">
        <v>29</v>
      </c>
      <c r="H21" s="31"/>
      <c r="I21" s="31"/>
      <c r="J21" s="31"/>
      <c r="K21" s="31"/>
      <c r="L21" s="39" t="s">
        <v>398</v>
      </c>
    </row>
    <row r="22" spans="1:12" s="18" customFormat="1" x14ac:dyDescent="0.25">
      <c r="A22" s="35">
        <v>21</v>
      </c>
      <c r="B22" s="31" t="s">
        <v>108</v>
      </c>
      <c r="C22" s="31" t="s">
        <v>264</v>
      </c>
      <c r="D22" s="30" t="s">
        <v>265</v>
      </c>
      <c r="E22" s="31"/>
      <c r="F22" s="31"/>
      <c r="G22" s="30">
        <v>1</v>
      </c>
      <c r="H22" s="31"/>
      <c r="I22" s="31"/>
      <c r="J22" s="31"/>
      <c r="K22" s="31"/>
      <c r="L22" s="39" t="s">
        <v>263</v>
      </c>
    </row>
    <row r="23" spans="1:12" s="18" customFormat="1" x14ac:dyDescent="0.25">
      <c r="A23" s="35">
        <v>22</v>
      </c>
      <c r="B23" s="31" t="s">
        <v>108</v>
      </c>
      <c r="C23" s="44" t="s">
        <v>264</v>
      </c>
      <c r="D23" s="19" t="s">
        <v>303</v>
      </c>
      <c r="E23" s="31"/>
      <c r="F23" s="31"/>
      <c r="G23" s="30">
        <v>2</v>
      </c>
      <c r="H23" s="31"/>
      <c r="I23" s="31"/>
      <c r="J23" s="31"/>
      <c r="K23" s="31"/>
      <c r="L23" s="39" t="s">
        <v>392</v>
      </c>
    </row>
    <row r="24" spans="1:12" s="18" customFormat="1" x14ac:dyDescent="0.25">
      <c r="A24" s="35">
        <v>23</v>
      </c>
      <c r="B24" s="31" t="s">
        <v>22</v>
      </c>
      <c r="C24" s="38" t="s">
        <v>153</v>
      </c>
      <c r="D24" s="30" t="s">
        <v>275</v>
      </c>
      <c r="E24" s="30"/>
      <c r="F24" s="30"/>
      <c r="G24" s="30">
        <v>1</v>
      </c>
      <c r="H24" s="31"/>
      <c r="I24" s="31"/>
      <c r="J24" s="31"/>
      <c r="K24" s="31"/>
      <c r="L24" s="39" t="s">
        <v>274</v>
      </c>
    </row>
    <row r="25" spans="1:12" s="18" customFormat="1" x14ac:dyDescent="0.25">
      <c r="A25" s="35">
        <v>24</v>
      </c>
      <c r="B25" s="31" t="s">
        <v>22</v>
      </c>
      <c r="C25" s="38" t="s">
        <v>153</v>
      </c>
      <c r="D25" s="30" t="s">
        <v>372</v>
      </c>
      <c r="E25" s="30"/>
      <c r="F25" s="30"/>
      <c r="G25" s="30">
        <v>5</v>
      </c>
      <c r="H25" s="31"/>
      <c r="I25" s="31"/>
      <c r="J25" s="31"/>
      <c r="K25" s="31"/>
      <c r="L25" s="39" t="s">
        <v>373</v>
      </c>
    </row>
    <row r="26" spans="1:12" s="18" customFormat="1" x14ac:dyDescent="0.25">
      <c r="A26" s="35">
        <v>25</v>
      </c>
      <c r="B26" s="31" t="s">
        <v>22</v>
      </c>
      <c r="C26" s="38" t="s">
        <v>153</v>
      </c>
      <c r="D26" s="30" t="s">
        <v>276</v>
      </c>
      <c r="E26" s="30"/>
      <c r="F26" s="30"/>
      <c r="G26" s="30">
        <v>8</v>
      </c>
      <c r="H26" s="31"/>
      <c r="I26" s="31"/>
      <c r="J26" s="31"/>
      <c r="K26" s="31"/>
      <c r="L26" s="39" t="s">
        <v>371</v>
      </c>
    </row>
    <row r="27" spans="1:12" s="18" customFormat="1" x14ac:dyDescent="0.25">
      <c r="A27" s="35">
        <v>26</v>
      </c>
      <c r="B27" s="31" t="s">
        <v>22</v>
      </c>
      <c r="C27" s="38" t="s">
        <v>153</v>
      </c>
      <c r="D27" s="30" t="s">
        <v>273</v>
      </c>
      <c r="E27" s="31"/>
      <c r="F27" s="31"/>
      <c r="G27" s="30">
        <v>1</v>
      </c>
      <c r="H27" s="31"/>
      <c r="I27" s="31"/>
      <c r="J27" s="31"/>
      <c r="K27" s="31"/>
      <c r="L27" s="39" t="s">
        <v>272</v>
      </c>
    </row>
    <row r="28" spans="1:12" s="18" customFormat="1" x14ac:dyDescent="0.25">
      <c r="A28" s="35">
        <v>27</v>
      </c>
      <c r="B28" s="31" t="s">
        <v>108</v>
      </c>
      <c r="C28" s="31" t="s">
        <v>264</v>
      </c>
      <c r="D28" s="30" t="s">
        <v>302</v>
      </c>
      <c r="E28" s="30"/>
      <c r="F28" s="30"/>
      <c r="G28" s="30">
        <v>10</v>
      </c>
      <c r="H28" s="31"/>
      <c r="I28" s="31"/>
      <c r="J28" s="31"/>
      <c r="K28" s="31"/>
      <c r="L28" s="39" t="s">
        <v>375</v>
      </c>
    </row>
    <row r="29" spans="1:12" s="18" customFormat="1" x14ac:dyDescent="0.25">
      <c r="A29" s="35">
        <v>28</v>
      </c>
      <c r="B29" s="31" t="s">
        <v>108</v>
      </c>
      <c r="C29" s="44" t="s">
        <v>264</v>
      </c>
      <c r="D29" s="30" t="s">
        <v>259</v>
      </c>
      <c r="E29" s="30"/>
      <c r="F29" s="30"/>
      <c r="G29" s="30">
        <v>1</v>
      </c>
      <c r="H29" s="31"/>
      <c r="I29" s="31"/>
      <c r="J29" s="31"/>
      <c r="K29" s="31"/>
      <c r="L29" s="39" t="s">
        <v>266</v>
      </c>
    </row>
    <row r="30" spans="1:12" s="18" customFormat="1" ht="75" x14ac:dyDescent="0.25">
      <c r="A30" s="35">
        <v>29</v>
      </c>
      <c r="B30" s="31" t="s">
        <v>22</v>
      </c>
      <c r="C30" s="38" t="s">
        <v>153</v>
      </c>
      <c r="D30" s="30" t="s">
        <v>259</v>
      </c>
      <c r="E30" s="30"/>
      <c r="F30" s="30"/>
      <c r="G30" s="30">
        <v>89</v>
      </c>
      <c r="H30" s="31"/>
      <c r="I30" s="31"/>
      <c r="J30" s="31"/>
      <c r="K30" s="31"/>
      <c r="L30" s="39" t="s">
        <v>379</v>
      </c>
    </row>
    <row r="31" spans="1:12" s="18" customFormat="1" x14ac:dyDescent="0.25">
      <c r="A31" s="35">
        <v>30</v>
      </c>
      <c r="B31" s="31" t="s">
        <v>22</v>
      </c>
      <c r="C31" s="38" t="s">
        <v>153</v>
      </c>
      <c r="D31" s="30" t="s">
        <v>261</v>
      </c>
      <c r="E31" s="30"/>
      <c r="F31" s="30"/>
      <c r="G31" s="30">
        <v>5</v>
      </c>
      <c r="H31" s="31"/>
      <c r="I31" s="31"/>
      <c r="J31" s="31"/>
      <c r="K31" s="31"/>
      <c r="L31" s="39" t="s">
        <v>378</v>
      </c>
    </row>
    <row r="32" spans="1:12" s="18" customFormat="1" x14ac:dyDescent="0.25">
      <c r="A32" s="35">
        <v>31</v>
      </c>
      <c r="B32" s="31" t="s">
        <v>22</v>
      </c>
      <c r="C32" s="38" t="s">
        <v>153</v>
      </c>
      <c r="D32" s="30" t="s">
        <v>262</v>
      </c>
      <c r="E32" s="31"/>
      <c r="F32" s="31"/>
      <c r="G32" s="30">
        <v>13</v>
      </c>
      <c r="H32" s="31"/>
      <c r="I32" s="31"/>
      <c r="J32" s="31"/>
      <c r="K32" s="31"/>
      <c r="L32" s="39" t="s">
        <v>377</v>
      </c>
    </row>
    <row r="33" spans="1:12" s="18" customFormat="1" x14ac:dyDescent="0.25">
      <c r="A33" s="35">
        <v>32</v>
      </c>
      <c r="B33" s="31" t="s">
        <v>22</v>
      </c>
      <c r="C33" s="38" t="s">
        <v>153</v>
      </c>
      <c r="D33" s="30" t="s">
        <v>258</v>
      </c>
      <c r="E33" s="31"/>
      <c r="F33" s="31"/>
      <c r="G33" s="30">
        <v>29</v>
      </c>
      <c r="H33" s="31"/>
      <c r="I33" s="31"/>
      <c r="J33" s="31"/>
      <c r="K33" s="31"/>
      <c r="L33" s="39" t="s">
        <v>370</v>
      </c>
    </row>
    <row r="34" spans="1:12" s="18" customFormat="1" x14ac:dyDescent="0.25">
      <c r="A34" s="35">
        <v>33</v>
      </c>
      <c r="B34" s="31" t="s">
        <v>108</v>
      </c>
      <c r="C34" s="31" t="s">
        <v>264</v>
      </c>
      <c r="D34" s="30" t="s">
        <v>258</v>
      </c>
      <c r="E34" s="31"/>
      <c r="F34" s="31"/>
      <c r="G34" s="30">
        <v>13</v>
      </c>
      <c r="H34" s="31"/>
      <c r="I34" s="31"/>
      <c r="J34" s="31"/>
      <c r="K34" s="31"/>
      <c r="L34" s="39" t="s">
        <v>374</v>
      </c>
    </row>
    <row r="35" spans="1:12" s="18" customFormat="1" x14ac:dyDescent="0.25">
      <c r="A35" s="35">
        <v>34</v>
      </c>
      <c r="B35" s="31" t="s">
        <v>22</v>
      </c>
      <c r="C35" s="38" t="s">
        <v>153</v>
      </c>
      <c r="D35" s="30" t="s">
        <v>277</v>
      </c>
      <c r="E35" s="30"/>
      <c r="F35" s="30"/>
      <c r="G35" s="30">
        <v>2</v>
      </c>
      <c r="H35" s="31"/>
      <c r="I35" s="31"/>
      <c r="J35" s="31"/>
      <c r="K35" s="31"/>
      <c r="L35" s="39" t="s">
        <v>300</v>
      </c>
    </row>
    <row r="36" spans="1:12" s="18" customFormat="1" x14ac:dyDescent="0.25">
      <c r="A36" s="35">
        <v>35</v>
      </c>
      <c r="B36" s="31" t="s">
        <v>270</v>
      </c>
      <c r="C36" s="31" t="s">
        <v>296</v>
      </c>
      <c r="D36" s="30" t="s">
        <v>269</v>
      </c>
      <c r="E36" s="31"/>
      <c r="F36" s="31"/>
      <c r="G36" s="30">
        <v>2</v>
      </c>
      <c r="H36" s="31"/>
      <c r="I36" s="31"/>
      <c r="J36" s="31"/>
      <c r="K36" s="31"/>
      <c r="L36" s="39" t="s">
        <v>297</v>
      </c>
    </row>
    <row r="38" spans="1:12" x14ac:dyDescent="0.25">
      <c r="G38" s="1">
        <f>SUM(G4:G37)</f>
        <v>436</v>
      </c>
      <c r="H38" s="26"/>
      <c r="I38" s="27"/>
      <c r="J38" s="45"/>
      <c r="K38" s="45"/>
      <c r="L38" s="24"/>
    </row>
    <row r="42" spans="1:12" x14ac:dyDescent="0.25">
      <c r="C42" s="29"/>
      <c r="D42" s="1" t="s">
        <v>402</v>
      </c>
    </row>
    <row r="43" spans="1:12" x14ac:dyDescent="0.25">
      <c r="C43" s="36"/>
      <c r="D43" s="1" t="s">
        <v>403</v>
      </c>
    </row>
    <row r="44" spans="1:12" x14ac:dyDescent="0.25">
      <c r="C44" s="34"/>
      <c r="D44" s="1" t="s">
        <v>404</v>
      </c>
    </row>
  </sheetData>
  <sortState ref="B4:L41">
    <sortCondition ref="D4:D41"/>
    <sortCondition ref="B4:B41"/>
  </sortState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BPG55"/>
  <sheetViews>
    <sheetView topLeftCell="C13" zoomScaleNormal="100" workbookViewId="0">
      <selection activeCell="O7" sqref="O7:P7"/>
    </sheetView>
  </sheetViews>
  <sheetFormatPr baseColWidth="10" defaultRowHeight="15" x14ac:dyDescent="0.25"/>
  <cols>
    <col min="1" max="1" width="3.42578125" style="16" bestFit="1" customWidth="1"/>
    <col min="2" max="2" width="29" style="65" bestFit="1" customWidth="1"/>
    <col min="3" max="3" width="39.42578125" style="65" bestFit="1" customWidth="1"/>
    <col min="4" max="4" width="22.42578125" style="65" bestFit="1" customWidth="1"/>
    <col min="5" max="5" width="17.140625" style="65" bestFit="1" customWidth="1"/>
    <col min="6" max="6" width="21" style="65" bestFit="1" customWidth="1"/>
    <col min="7" max="7" width="12.7109375" style="65" bestFit="1" customWidth="1"/>
    <col min="8" max="8" width="26.42578125" style="65" bestFit="1" customWidth="1"/>
    <col min="9" max="9" width="9.140625" style="65" customWidth="1"/>
    <col min="10" max="10" width="7.140625" style="65" bestFit="1" customWidth="1"/>
    <col min="11" max="11" width="7.140625" style="146" customWidth="1"/>
    <col min="12" max="14" width="14.140625" style="146" customWidth="1"/>
    <col min="15" max="16" width="11.42578125" style="103"/>
    <col min="17" max="1775" width="11.42578125" style="18"/>
  </cols>
  <sheetData>
    <row r="1" spans="1:1775" x14ac:dyDescent="0.25">
      <c r="A1" s="164" t="s">
        <v>304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87"/>
      <c r="M1" s="87"/>
      <c r="N1" s="87"/>
    </row>
    <row r="2" spans="1:1775" ht="30" x14ac:dyDescent="0.25">
      <c r="A2" s="25" t="s">
        <v>34</v>
      </c>
      <c r="B2" s="89" t="s">
        <v>28</v>
      </c>
      <c r="C2" s="89" t="s">
        <v>29</v>
      </c>
      <c r="D2" s="89" t="s">
        <v>30</v>
      </c>
      <c r="E2" s="89" t="s">
        <v>31</v>
      </c>
      <c r="F2" s="89" t="s">
        <v>32</v>
      </c>
      <c r="G2" s="89" t="s">
        <v>64</v>
      </c>
      <c r="H2" s="90" t="s">
        <v>65</v>
      </c>
      <c r="I2" s="89" t="s">
        <v>69</v>
      </c>
      <c r="J2" s="90" t="s">
        <v>411</v>
      </c>
      <c r="K2" s="138" t="s">
        <v>408</v>
      </c>
      <c r="L2" s="138" t="s">
        <v>410</v>
      </c>
      <c r="M2" s="138" t="s">
        <v>415</v>
      </c>
      <c r="N2" s="138" t="s">
        <v>530</v>
      </c>
      <c r="O2" s="147" t="s">
        <v>526</v>
      </c>
    </row>
    <row r="3" spans="1:1775" s="22" customFormat="1" x14ac:dyDescent="0.25">
      <c r="A3" s="33">
        <v>1</v>
      </c>
      <c r="B3" s="57" t="s">
        <v>280</v>
      </c>
      <c r="C3" s="57" t="s">
        <v>305</v>
      </c>
      <c r="D3" s="57" t="s">
        <v>279</v>
      </c>
      <c r="E3" s="57" t="s">
        <v>306</v>
      </c>
      <c r="F3" s="57" t="s">
        <v>307</v>
      </c>
      <c r="G3" s="57"/>
      <c r="H3" s="57"/>
      <c r="I3" s="135">
        <v>20</v>
      </c>
      <c r="J3" s="58">
        <f>I3*10</f>
        <v>200</v>
      </c>
      <c r="K3" s="139">
        <v>19</v>
      </c>
      <c r="L3" s="139">
        <f t="shared" ref="L3:L22" si="0">(J3*K3)</f>
        <v>3800</v>
      </c>
      <c r="M3" s="139"/>
      <c r="N3" s="135"/>
      <c r="O3" s="103"/>
      <c r="P3" s="103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</row>
    <row r="4" spans="1:1775" s="22" customFormat="1" x14ac:dyDescent="0.25">
      <c r="A4" s="33">
        <v>2</v>
      </c>
      <c r="B4" s="57" t="s">
        <v>281</v>
      </c>
      <c r="C4" s="57" t="s">
        <v>305</v>
      </c>
      <c r="D4" s="57" t="s">
        <v>279</v>
      </c>
      <c r="E4" s="57" t="s">
        <v>306</v>
      </c>
      <c r="F4" s="57" t="s">
        <v>307</v>
      </c>
      <c r="G4" s="57"/>
      <c r="H4" s="57"/>
      <c r="I4" s="135">
        <v>4</v>
      </c>
      <c r="J4" s="58">
        <f t="shared" ref="J4:J22" si="1">I4*10</f>
        <v>40</v>
      </c>
      <c r="K4" s="139">
        <v>19</v>
      </c>
      <c r="L4" s="139">
        <f t="shared" si="0"/>
        <v>760</v>
      </c>
      <c r="M4" s="139" t="s">
        <v>442</v>
      </c>
      <c r="N4" s="148">
        <v>1</v>
      </c>
      <c r="O4" s="103">
        <v>360</v>
      </c>
      <c r="P4" s="74" t="s">
        <v>559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</row>
    <row r="5" spans="1:1775" s="22" customFormat="1" x14ac:dyDescent="0.25">
      <c r="A5" s="21">
        <v>3</v>
      </c>
      <c r="B5" s="75" t="s">
        <v>249</v>
      </c>
      <c r="C5" s="105" t="s">
        <v>318</v>
      </c>
      <c r="D5" s="75" t="s">
        <v>249</v>
      </c>
      <c r="E5" s="75" t="s">
        <v>306</v>
      </c>
      <c r="F5" s="75" t="s">
        <v>401</v>
      </c>
      <c r="G5" s="75" t="s">
        <v>67</v>
      </c>
      <c r="H5" s="75" t="s">
        <v>400</v>
      </c>
      <c r="I5" s="149">
        <v>1</v>
      </c>
      <c r="J5" s="76">
        <f t="shared" si="1"/>
        <v>10</v>
      </c>
      <c r="K5" s="150">
        <v>40.15</v>
      </c>
      <c r="L5" s="150">
        <f t="shared" si="0"/>
        <v>401.5</v>
      </c>
      <c r="M5" s="150"/>
      <c r="N5" s="148">
        <v>1</v>
      </c>
      <c r="O5" s="105">
        <f t="shared" ref="O5:O11" si="2">(J5+J28)</f>
        <v>15</v>
      </c>
      <c r="P5" s="103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</row>
    <row r="6" spans="1:1775" s="22" customFormat="1" x14ac:dyDescent="0.25">
      <c r="A6" s="69">
        <v>4</v>
      </c>
      <c r="B6" s="70" t="s">
        <v>248</v>
      </c>
      <c r="C6" s="57" t="s">
        <v>308</v>
      </c>
      <c r="D6" s="57" t="s">
        <v>309</v>
      </c>
      <c r="E6" s="57" t="s">
        <v>310</v>
      </c>
      <c r="F6" s="57" t="s">
        <v>311</v>
      </c>
      <c r="G6" s="57" t="s">
        <v>79</v>
      </c>
      <c r="H6" s="57">
        <v>1702010</v>
      </c>
      <c r="I6" s="135">
        <v>10</v>
      </c>
      <c r="J6" s="58">
        <f t="shared" si="1"/>
        <v>100</v>
      </c>
      <c r="K6" s="139">
        <v>0.23</v>
      </c>
      <c r="L6" s="139">
        <f t="shared" si="0"/>
        <v>23</v>
      </c>
      <c r="M6" s="139">
        <v>200</v>
      </c>
      <c r="N6" s="148">
        <v>70</v>
      </c>
      <c r="O6" s="59">
        <f t="shared" si="2"/>
        <v>150</v>
      </c>
      <c r="P6" s="59" t="s">
        <v>552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</row>
    <row r="7" spans="1:1775" s="22" customFormat="1" x14ac:dyDescent="0.25">
      <c r="A7" s="69">
        <v>5</v>
      </c>
      <c r="B7" s="74" t="s">
        <v>312</v>
      </c>
      <c r="C7" s="57" t="s">
        <v>287</v>
      </c>
      <c r="D7" s="57" t="s">
        <v>287</v>
      </c>
      <c r="E7" s="57"/>
      <c r="F7" s="57"/>
      <c r="G7" s="57" t="s">
        <v>75</v>
      </c>
      <c r="H7" s="57">
        <v>9733302</v>
      </c>
      <c r="I7" s="135">
        <v>3</v>
      </c>
      <c r="J7" s="58">
        <f t="shared" si="1"/>
        <v>30</v>
      </c>
      <c r="K7" s="139">
        <v>0.05</v>
      </c>
      <c r="L7" s="139">
        <f t="shared" si="0"/>
        <v>1.5</v>
      </c>
      <c r="M7" s="139">
        <v>100</v>
      </c>
      <c r="N7" s="148">
        <v>3</v>
      </c>
      <c r="O7" s="59">
        <f t="shared" si="2"/>
        <v>40</v>
      </c>
      <c r="P7" s="59" t="s">
        <v>553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</row>
    <row r="8" spans="1:1775" s="22" customFormat="1" x14ac:dyDescent="0.25">
      <c r="A8" s="69">
        <v>6</v>
      </c>
      <c r="B8" s="70" t="s">
        <v>289</v>
      </c>
      <c r="C8" s="70" t="s">
        <v>313</v>
      </c>
      <c r="D8" s="70" t="s">
        <v>288</v>
      </c>
      <c r="E8" s="70" t="s">
        <v>314</v>
      </c>
      <c r="F8" s="70">
        <v>734151471</v>
      </c>
      <c r="G8" s="70" t="s">
        <v>67</v>
      </c>
      <c r="H8" s="70" t="s">
        <v>315</v>
      </c>
      <c r="I8" s="151">
        <v>20</v>
      </c>
      <c r="J8" s="73">
        <f t="shared" si="1"/>
        <v>200</v>
      </c>
      <c r="K8" s="152">
        <v>1.98</v>
      </c>
      <c r="L8" s="152">
        <f t="shared" si="0"/>
        <v>396</v>
      </c>
      <c r="M8" s="152" t="s">
        <v>435</v>
      </c>
      <c r="N8" s="151"/>
      <c r="O8" s="103">
        <f t="shared" si="2"/>
        <v>350</v>
      </c>
      <c r="P8" s="74" t="s">
        <v>554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</row>
    <row r="9" spans="1:1775" s="18" customFormat="1" x14ac:dyDescent="0.25">
      <c r="A9" s="69">
        <v>7</v>
      </c>
      <c r="B9" s="70" t="s">
        <v>252</v>
      </c>
      <c r="C9" s="57" t="s">
        <v>319</v>
      </c>
      <c r="D9" s="57" t="s">
        <v>320</v>
      </c>
      <c r="E9" s="57" t="s">
        <v>314</v>
      </c>
      <c r="F9" s="168">
        <v>878311420</v>
      </c>
      <c r="G9" s="57" t="s">
        <v>75</v>
      </c>
      <c r="H9" s="57">
        <v>7472285</v>
      </c>
      <c r="I9" s="135">
        <v>1</v>
      </c>
      <c r="J9" s="58">
        <f t="shared" si="1"/>
        <v>10</v>
      </c>
      <c r="K9" s="139">
        <v>1.05</v>
      </c>
      <c r="L9" s="139">
        <f t="shared" si="0"/>
        <v>10.5</v>
      </c>
      <c r="M9" s="139">
        <v>30</v>
      </c>
      <c r="N9" s="135"/>
      <c r="O9" s="59">
        <f t="shared" si="2"/>
        <v>15</v>
      </c>
      <c r="P9" s="59" t="s">
        <v>555</v>
      </c>
    </row>
    <row r="10" spans="1:1775" s="22" customFormat="1" x14ac:dyDescent="0.25">
      <c r="A10" s="69">
        <v>8</v>
      </c>
      <c r="B10" s="70" t="s">
        <v>250</v>
      </c>
      <c r="C10" s="70" t="s">
        <v>334</v>
      </c>
      <c r="D10" s="70" t="s">
        <v>250</v>
      </c>
      <c r="E10" s="70" t="s">
        <v>314</v>
      </c>
      <c r="F10" s="70">
        <v>878331420</v>
      </c>
      <c r="G10" s="70" t="s">
        <v>67</v>
      </c>
      <c r="H10" s="70" t="s">
        <v>335</v>
      </c>
      <c r="I10" s="151">
        <v>2</v>
      </c>
      <c r="J10" s="73">
        <f t="shared" si="1"/>
        <v>20</v>
      </c>
      <c r="K10" s="152">
        <v>1.26</v>
      </c>
      <c r="L10" s="152">
        <f t="shared" si="0"/>
        <v>25.2</v>
      </c>
      <c r="M10" s="152" t="s">
        <v>444</v>
      </c>
      <c r="N10" s="151"/>
      <c r="O10" s="103">
        <f t="shared" si="2"/>
        <v>35</v>
      </c>
      <c r="P10" s="74" t="s">
        <v>450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</row>
    <row r="11" spans="1:1775" s="22" customFormat="1" x14ac:dyDescent="0.25">
      <c r="A11" s="69">
        <v>9</v>
      </c>
      <c r="B11" s="70" t="s">
        <v>284</v>
      </c>
      <c r="C11" s="70" t="s">
        <v>346</v>
      </c>
      <c r="D11" s="70" t="s">
        <v>283</v>
      </c>
      <c r="E11" s="70" t="s">
        <v>314</v>
      </c>
      <c r="F11" s="70">
        <v>877823003</v>
      </c>
      <c r="G11" s="70" t="s">
        <v>67</v>
      </c>
      <c r="H11" s="70" t="s">
        <v>347</v>
      </c>
      <c r="I11" s="151">
        <v>1</v>
      </c>
      <c r="J11" s="73">
        <f t="shared" si="1"/>
        <v>10</v>
      </c>
      <c r="K11" s="152">
        <v>15.28</v>
      </c>
      <c r="L11" s="152">
        <f t="shared" si="0"/>
        <v>152.79999999999998</v>
      </c>
      <c r="M11" s="152" t="s">
        <v>443</v>
      </c>
      <c r="N11" s="148">
        <v>1</v>
      </c>
      <c r="O11" s="103">
        <f t="shared" si="2"/>
        <v>15</v>
      </c>
      <c r="P11" s="74" t="s">
        <v>434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</row>
    <row r="12" spans="1:1775" s="22" customFormat="1" x14ac:dyDescent="0.25">
      <c r="A12" s="33">
        <v>10</v>
      </c>
      <c r="B12" s="57" t="s">
        <v>251</v>
      </c>
      <c r="C12" s="57" t="s">
        <v>321</v>
      </c>
      <c r="D12" s="57" t="s">
        <v>251</v>
      </c>
      <c r="E12" s="57" t="s">
        <v>322</v>
      </c>
      <c r="F12" s="135">
        <v>47503341054401</v>
      </c>
      <c r="G12" s="57" t="s">
        <v>74</v>
      </c>
      <c r="H12" s="57" t="s">
        <v>323</v>
      </c>
      <c r="I12" s="135">
        <v>8</v>
      </c>
      <c r="J12" s="58">
        <f t="shared" si="1"/>
        <v>80</v>
      </c>
      <c r="K12" s="139">
        <v>0.3</v>
      </c>
      <c r="L12" s="139">
        <f t="shared" si="0"/>
        <v>24</v>
      </c>
      <c r="M12" s="139" t="s">
        <v>452</v>
      </c>
      <c r="N12" s="135"/>
      <c r="O12" s="103">
        <f>(J12+J36)</f>
        <v>95</v>
      </c>
      <c r="P12" s="103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</row>
    <row r="13" spans="1:1775" s="22" customFormat="1" x14ac:dyDescent="0.25">
      <c r="A13" s="33">
        <v>11</v>
      </c>
      <c r="B13" s="57" t="s">
        <v>257</v>
      </c>
      <c r="C13" s="57" t="s">
        <v>328</v>
      </c>
      <c r="D13" s="57" t="s">
        <v>257</v>
      </c>
      <c r="E13" s="57" t="s">
        <v>322</v>
      </c>
      <c r="F13" s="144">
        <v>4750334103400</v>
      </c>
      <c r="G13" s="57" t="s">
        <v>74</v>
      </c>
      <c r="H13" s="57" t="s">
        <v>329</v>
      </c>
      <c r="I13" s="135">
        <v>1</v>
      </c>
      <c r="J13" s="58">
        <f t="shared" si="1"/>
        <v>10</v>
      </c>
      <c r="K13" s="139">
        <v>0.27</v>
      </c>
      <c r="L13" s="139">
        <f t="shared" si="0"/>
        <v>2.7</v>
      </c>
      <c r="M13" s="139" t="s">
        <v>453</v>
      </c>
      <c r="N13" s="135"/>
      <c r="O13" s="103">
        <f>(J13+J37)</f>
        <v>20</v>
      </c>
      <c r="P13" s="103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</row>
    <row r="14" spans="1:1775" s="22" customFormat="1" x14ac:dyDescent="0.25">
      <c r="A14" s="49">
        <v>12</v>
      </c>
      <c r="B14" s="53" t="s">
        <v>254</v>
      </c>
      <c r="C14" s="53" t="s">
        <v>324</v>
      </c>
      <c r="D14" s="53" t="s">
        <v>253</v>
      </c>
      <c r="E14" s="53" t="s">
        <v>325</v>
      </c>
      <c r="F14" s="53" t="s">
        <v>326</v>
      </c>
      <c r="G14" s="53" t="s">
        <v>67</v>
      </c>
      <c r="H14" s="53" t="s">
        <v>327</v>
      </c>
      <c r="I14" s="140">
        <v>1</v>
      </c>
      <c r="J14" s="56">
        <f t="shared" si="1"/>
        <v>10</v>
      </c>
      <c r="K14" s="141">
        <v>22.7</v>
      </c>
      <c r="L14" s="141">
        <f t="shared" si="0"/>
        <v>227</v>
      </c>
      <c r="M14" s="141" t="s">
        <v>443</v>
      </c>
      <c r="N14" s="140"/>
      <c r="O14" s="103">
        <f>(J14+J39)</f>
        <v>15</v>
      </c>
      <c r="P14" s="74" t="s">
        <v>485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  <c r="AMI14" s="18"/>
      <c r="AMJ14" s="18"/>
      <c r="AMK14" s="18"/>
      <c r="AML14" s="18"/>
      <c r="AMM14" s="18"/>
      <c r="AMN14" s="18"/>
      <c r="AMO14" s="18"/>
      <c r="AMP14" s="18"/>
      <c r="AMQ14" s="18"/>
      <c r="AMR14" s="18"/>
      <c r="AMS14" s="18"/>
      <c r="AMT14" s="18"/>
      <c r="AMU14" s="18"/>
      <c r="AMV14" s="18"/>
      <c r="AMW14" s="18"/>
      <c r="AMX14" s="18"/>
      <c r="AMY14" s="18"/>
      <c r="AMZ14" s="18"/>
      <c r="ANA14" s="18"/>
      <c r="ANB14" s="18"/>
      <c r="ANC14" s="18"/>
      <c r="AND14" s="18"/>
      <c r="ANE14" s="18"/>
      <c r="ANF14" s="18"/>
      <c r="ANG14" s="18"/>
      <c r="ANH14" s="18"/>
      <c r="ANI14" s="18"/>
      <c r="ANJ14" s="18"/>
      <c r="ANK14" s="18"/>
      <c r="ANL14" s="18"/>
      <c r="ANM14" s="18"/>
      <c r="ANN14" s="18"/>
      <c r="ANO14" s="18"/>
      <c r="ANP14" s="18"/>
      <c r="ANQ14" s="18"/>
      <c r="ANR14" s="18"/>
      <c r="ANS14" s="18"/>
      <c r="ANT14" s="18"/>
      <c r="ANU14" s="18"/>
      <c r="ANV14" s="18"/>
      <c r="ANW14" s="18"/>
      <c r="ANX14" s="18"/>
      <c r="ANY14" s="18"/>
      <c r="ANZ14" s="18"/>
      <c r="AOA14" s="18"/>
      <c r="AOB14" s="18"/>
      <c r="AOC14" s="18"/>
      <c r="AOD14" s="18"/>
      <c r="AOE14" s="18"/>
      <c r="AOF14" s="18"/>
      <c r="AOG14" s="18"/>
      <c r="AOH14" s="18"/>
      <c r="AOI14" s="18"/>
      <c r="AOJ14" s="18"/>
      <c r="AOK14" s="18"/>
      <c r="AOL14" s="18"/>
      <c r="AOM14" s="18"/>
      <c r="AON14" s="18"/>
      <c r="AOO14" s="18"/>
      <c r="AOP14" s="18"/>
      <c r="AOQ14" s="18"/>
      <c r="AOR14" s="18"/>
      <c r="AOS14" s="18"/>
      <c r="AOT14" s="18"/>
      <c r="AOU14" s="18"/>
      <c r="AOV14" s="18"/>
      <c r="AOW14" s="18"/>
      <c r="AOX14" s="18"/>
      <c r="AOY14" s="18"/>
      <c r="AOZ14" s="18"/>
      <c r="APA14" s="18"/>
      <c r="APB14" s="18"/>
      <c r="APC14" s="18"/>
      <c r="APD14" s="18"/>
      <c r="APE14" s="18"/>
      <c r="APF14" s="18"/>
      <c r="APG14" s="18"/>
      <c r="APH14" s="18"/>
      <c r="API14" s="18"/>
      <c r="APJ14" s="18"/>
      <c r="APK14" s="18"/>
      <c r="APL14" s="18"/>
      <c r="APM14" s="18"/>
      <c r="APN14" s="18"/>
      <c r="APO14" s="18"/>
      <c r="APP14" s="18"/>
      <c r="APQ14" s="18"/>
      <c r="APR14" s="18"/>
      <c r="APS14" s="18"/>
      <c r="APT14" s="18"/>
      <c r="APU14" s="18"/>
      <c r="APV14" s="18"/>
      <c r="APW14" s="18"/>
      <c r="APX14" s="18"/>
      <c r="APY14" s="18"/>
      <c r="APZ14" s="18"/>
      <c r="AQA14" s="18"/>
      <c r="AQB14" s="18"/>
      <c r="AQC14" s="18"/>
      <c r="AQD14" s="18"/>
      <c r="AQE14" s="18"/>
      <c r="AQF14" s="18"/>
      <c r="AQG14" s="18"/>
      <c r="AQH14" s="18"/>
      <c r="AQI14" s="18"/>
      <c r="AQJ14" s="18"/>
      <c r="AQK14" s="18"/>
      <c r="AQL14" s="18"/>
      <c r="AQM14" s="18"/>
      <c r="AQN14" s="18"/>
      <c r="AQO14" s="18"/>
      <c r="AQP14" s="18"/>
      <c r="AQQ14" s="18"/>
      <c r="AQR14" s="18"/>
      <c r="AQS14" s="18"/>
      <c r="AQT14" s="18"/>
      <c r="AQU14" s="18"/>
      <c r="AQV14" s="18"/>
      <c r="AQW14" s="18"/>
      <c r="AQX14" s="18"/>
      <c r="AQY14" s="18"/>
      <c r="AQZ14" s="18"/>
      <c r="ARA14" s="18"/>
      <c r="ARB14" s="18"/>
      <c r="ARC14" s="18"/>
      <c r="ARD14" s="18"/>
      <c r="ARE14" s="18"/>
      <c r="ARF14" s="18"/>
      <c r="ARG14" s="18"/>
      <c r="ARH14" s="18"/>
      <c r="ARI14" s="18"/>
      <c r="ARJ14" s="18"/>
      <c r="ARK14" s="18"/>
      <c r="ARL14" s="18"/>
      <c r="ARM14" s="18"/>
      <c r="ARN14" s="18"/>
      <c r="ARO14" s="18"/>
      <c r="ARP14" s="18"/>
      <c r="ARQ14" s="18"/>
      <c r="ARR14" s="18"/>
      <c r="ARS14" s="18"/>
      <c r="ART14" s="18"/>
      <c r="ARU14" s="18"/>
      <c r="ARV14" s="18"/>
      <c r="ARW14" s="18"/>
      <c r="ARX14" s="18"/>
      <c r="ARY14" s="18"/>
      <c r="ARZ14" s="18"/>
      <c r="ASA14" s="18"/>
      <c r="ASB14" s="18"/>
      <c r="ASC14" s="18"/>
      <c r="ASD14" s="18"/>
      <c r="ASE14" s="18"/>
      <c r="ASF14" s="18"/>
      <c r="ASG14" s="18"/>
      <c r="ASH14" s="18"/>
      <c r="ASI14" s="18"/>
      <c r="ASJ14" s="18"/>
      <c r="ASK14" s="18"/>
      <c r="ASL14" s="18"/>
      <c r="ASM14" s="18"/>
      <c r="ASN14" s="18"/>
      <c r="ASO14" s="18"/>
      <c r="ASP14" s="18"/>
      <c r="ASQ14" s="18"/>
      <c r="ASR14" s="18"/>
      <c r="ASS14" s="18"/>
      <c r="AST14" s="18"/>
      <c r="ASU14" s="18"/>
      <c r="ASV14" s="18"/>
      <c r="ASW14" s="18"/>
      <c r="ASX14" s="18"/>
      <c r="ASY14" s="18"/>
      <c r="ASZ14" s="18"/>
      <c r="ATA14" s="18"/>
      <c r="ATB14" s="18"/>
      <c r="ATC14" s="18"/>
      <c r="ATD14" s="18"/>
      <c r="ATE14" s="18"/>
      <c r="ATF14" s="18"/>
      <c r="ATG14" s="18"/>
      <c r="ATH14" s="18"/>
      <c r="ATI14" s="18"/>
      <c r="ATJ14" s="18"/>
      <c r="ATK14" s="18"/>
      <c r="ATL14" s="18"/>
      <c r="ATM14" s="18"/>
      <c r="ATN14" s="18"/>
      <c r="ATO14" s="18"/>
      <c r="ATP14" s="18"/>
      <c r="ATQ14" s="18"/>
      <c r="ATR14" s="18"/>
      <c r="ATS14" s="18"/>
      <c r="ATT14" s="18"/>
      <c r="ATU14" s="18"/>
      <c r="ATV14" s="18"/>
      <c r="ATW14" s="18"/>
      <c r="ATX14" s="18"/>
      <c r="ATY14" s="18"/>
      <c r="ATZ14" s="18"/>
      <c r="AUA14" s="18"/>
      <c r="AUB14" s="18"/>
      <c r="AUC14" s="18"/>
      <c r="AUD14" s="18"/>
      <c r="AUE14" s="18"/>
      <c r="AUF14" s="18"/>
      <c r="AUG14" s="18"/>
      <c r="AUH14" s="18"/>
      <c r="AUI14" s="18"/>
      <c r="AUJ14" s="18"/>
      <c r="AUK14" s="18"/>
      <c r="AUL14" s="18"/>
      <c r="AUM14" s="18"/>
      <c r="AUN14" s="18"/>
      <c r="AUO14" s="18"/>
      <c r="AUP14" s="18"/>
      <c r="AUQ14" s="18"/>
      <c r="AUR14" s="18"/>
      <c r="AUS14" s="18"/>
      <c r="AUT14" s="18"/>
      <c r="AUU14" s="18"/>
      <c r="AUV14" s="18"/>
      <c r="AUW14" s="18"/>
      <c r="AUX14" s="18"/>
      <c r="AUY14" s="18"/>
      <c r="AUZ14" s="18"/>
      <c r="AVA14" s="18"/>
      <c r="AVB14" s="18"/>
      <c r="AVC14" s="18"/>
      <c r="AVD14" s="18"/>
      <c r="AVE14" s="18"/>
      <c r="AVF14" s="18"/>
      <c r="AVG14" s="18"/>
      <c r="AVH14" s="18"/>
      <c r="AVI14" s="18"/>
      <c r="AVJ14" s="18"/>
      <c r="AVK14" s="18"/>
      <c r="AVL14" s="18"/>
      <c r="AVM14" s="18"/>
      <c r="AVN14" s="18"/>
      <c r="AVO14" s="18"/>
      <c r="AVP14" s="18"/>
      <c r="AVQ14" s="18"/>
      <c r="AVR14" s="18"/>
      <c r="AVS14" s="18"/>
      <c r="AVT14" s="18"/>
      <c r="AVU14" s="18"/>
      <c r="AVV14" s="18"/>
      <c r="AVW14" s="18"/>
      <c r="AVX14" s="18"/>
      <c r="AVY14" s="18"/>
      <c r="AVZ14" s="18"/>
      <c r="AWA14" s="18"/>
      <c r="AWB14" s="18"/>
      <c r="AWC14" s="18"/>
      <c r="AWD14" s="18"/>
      <c r="AWE14" s="18"/>
      <c r="AWF14" s="18"/>
      <c r="AWG14" s="18"/>
      <c r="AWH14" s="18"/>
      <c r="AWI14" s="18"/>
      <c r="AWJ14" s="18"/>
      <c r="AWK14" s="18"/>
      <c r="AWL14" s="18"/>
      <c r="AWM14" s="18"/>
      <c r="AWN14" s="18"/>
      <c r="AWO14" s="18"/>
      <c r="AWP14" s="18"/>
      <c r="AWQ14" s="18"/>
      <c r="AWR14" s="18"/>
      <c r="AWS14" s="18"/>
      <c r="AWT14" s="18"/>
      <c r="AWU14" s="18"/>
      <c r="AWV14" s="18"/>
      <c r="AWW14" s="18"/>
      <c r="AWX14" s="18"/>
      <c r="AWY14" s="18"/>
      <c r="AWZ14" s="18"/>
      <c r="AXA14" s="18"/>
      <c r="AXB14" s="18"/>
      <c r="AXC14" s="18"/>
      <c r="AXD14" s="18"/>
      <c r="AXE14" s="18"/>
      <c r="AXF14" s="18"/>
      <c r="AXG14" s="18"/>
      <c r="AXH14" s="18"/>
      <c r="AXI14" s="18"/>
      <c r="AXJ14" s="18"/>
      <c r="AXK14" s="18"/>
      <c r="AXL14" s="18"/>
      <c r="AXM14" s="18"/>
      <c r="AXN14" s="18"/>
      <c r="AXO14" s="18"/>
      <c r="AXP14" s="18"/>
      <c r="AXQ14" s="18"/>
      <c r="AXR14" s="18"/>
      <c r="AXS14" s="18"/>
      <c r="AXT14" s="18"/>
      <c r="AXU14" s="18"/>
      <c r="AXV14" s="18"/>
      <c r="AXW14" s="18"/>
      <c r="AXX14" s="18"/>
      <c r="AXY14" s="18"/>
      <c r="AXZ14" s="18"/>
      <c r="AYA14" s="18"/>
      <c r="AYB14" s="18"/>
      <c r="AYC14" s="18"/>
      <c r="AYD14" s="18"/>
      <c r="AYE14" s="18"/>
      <c r="AYF14" s="18"/>
      <c r="AYG14" s="18"/>
      <c r="AYH14" s="18"/>
      <c r="AYI14" s="18"/>
      <c r="AYJ14" s="18"/>
      <c r="AYK14" s="18"/>
      <c r="AYL14" s="18"/>
      <c r="AYM14" s="18"/>
      <c r="AYN14" s="18"/>
      <c r="AYO14" s="18"/>
      <c r="AYP14" s="18"/>
      <c r="AYQ14" s="18"/>
      <c r="AYR14" s="18"/>
      <c r="AYS14" s="18"/>
      <c r="AYT14" s="18"/>
      <c r="AYU14" s="18"/>
      <c r="AYV14" s="18"/>
      <c r="AYW14" s="18"/>
      <c r="AYX14" s="18"/>
      <c r="AYY14" s="18"/>
      <c r="AYZ14" s="18"/>
      <c r="AZA14" s="18"/>
      <c r="AZB14" s="18"/>
      <c r="AZC14" s="18"/>
      <c r="AZD14" s="18"/>
      <c r="AZE14" s="18"/>
      <c r="AZF14" s="18"/>
      <c r="AZG14" s="18"/>
      <c r="AZH14" s="18"/>
      <c r="AZI14" s="18"/>
      <c r="AZJ14" s="18"/>
      <c r="AZK14" s="18"/>
      <c r="AZL14" s="18"/>
      <c r="AZM14" s="18"/>
      <c r="AZN14" s="18"/>
      <c r="AZO14" s="18"/>
      <c r="AZP14" s="18"/>
      <c r="AZQ14" s="18"/>
      <c r="AZR14" s="18"/>
      <c r="AZS14" s="18"/>
      <c r="AZT14" s="18"/>
      <c r="AZU14" s="18"/>
      <c r="AZV14" s="18"/>
      <c r="AZW14" s="18"/>
      <c r="AZX14" s="18"/>
      <c r="AZY14" s="18"/>
      <c r="AZZ14" s="18"/>
      <c r="BAA14" s="18"/>
      <c r="BAB14" s="18"/>
      <c r="BAC14" s="18"/>
      <c r="BAD14" s="18"/>
      <c r="BAE14" s="18"/>
      <c r="BAF14" s="18"/>
      <c r="BAG14" s="18"/>
      <c r="BAH14" s="18"/>
      <c r="BAI14" s="18"/>
      <c r="BAJ14" s="18"/>
      <c r="BAK14" s="18"/>
      <c r="BAL14" s="18"/>
      <c r="BAM14" s="18"/>
      <c r="BAN14" s="18"/>
      <c r="BAO14" s="18"/>
      <c r="BAP14" s="18"/>
      <c r="BAQ14" s="18"/>
      <c r="BAR14" s="18"/>
      <c r="BAS14" s="18"/>
      <c r="BAT14" s="18"/>
      <c r="BAU14" s="18"/>
      <c r="BAV14" s="18"/>
      <c r="BAW14" s="18"/>
      <c r="BAX14" s="18"/>
      <c r="BAY14" s="18"/>
      <c r="BAZ14" s="18"/>
      <c r="BBA14" s="18"/>
      <c r="BBB14" s="18"/>
      <c r="BBC14" s="18"/>
      <c r="BBD14" s="18"/>
      <c r="BBE14" s="18"/>
      <c r="BBF14" s="18"/>
      <c r="BBG14" s="18"/>
      <c r="BBH14" s="18"/>
      <c r="BBI14" s="18"/>
      <c r="BBJ14" s="18"/>
      <c r="BBK14" s="18"/>
      <c r="BBL14" s="18"/>
      <c r="BBM14" s="18"/>
      <c r="BBN14" s="18"/>
      <c r="BBO14" s="18"/>
      <c r="BBP14" s="18"/>
      <c r="BBQ14" s="18"/>
      <c r="BBR14" s="18"/>
      <c r="BBS14" s="18"/>
      <c r="BBT14" s="18"/>
      <c r="BBU14" s="18"/>
      <c r="BBV14" s="18"/>
      <c r="BBW14" s="18"/>
      <c r="BBX14" s="18"/>
      <c r="BBY14" s="18"/>
      <c r="BBZ14" s="18"/>
      <c r="BCA14" s="18"/>
      <c r="BCB14" s="18"/>
      <c r="BCC14" s="18"/>
      <c r="BCD14" s="18"/>
      <c r="BCE14" s="18"/>
      <c r="BCF14" s="18"/>
      <c r="BCG14" s="18"/>
      <c r="BCH14" s="18"/>
      <c r="BCI14" s="18"/>
      <c r="BCJ14" s="18"/>
      <c r="BCK14" s="18"/>
      <c r="BCL14" s="18"/>
      <c r="BCM14" s="18"/>
      <c r="BCN14" s="18"/>
      <c r="BCO14" s="18"/>
      <c r="BCP14" s="18"/>
      <c r="BCQ14" s="18"/>
      <c r="BCR14" s="18"/>
      <c r="BCS14" s="18"/>
      <c r="BCT14" s="18"/>
      <c r="BCU14" s="18"/>
      <c r="BCV14" s="18"/>
      <c r="BCW14" s="18"/>
      <c r="BCX14" s="18"/>
      <c r="BCY14" s="18"/>
      <c r="BCZ14" s="18"/>
      <c r="BDA14" s="18"/>
      <c r="BDB14" s="18"/>
      <c r="BDC14" s="18"/>
      <c r="BDD14" s="18"/>
      <c r="BDE14" s="18"/>
      <c r="BDF14" s="18"/>
      <c r="BDG14" s="18"/>
      <c r="BDH14" s="18"/>
      <c r="BDI14" s="18"/>
      <c r="BDJ14" s="18"/>
      <c r="BDK14" s="18"/>
      <c r="BDL14" s="18"/>
      <c r="BDM14" s="18"/>
      <c r="BDN14" s="18"/>
      <c r="BDO14" s="18"/>
      <c r="BDP14" s="18"/>
      <c r="BDQ14" s="18"/>
      <c r="BDR14" s="18"/>
      <c r="BDS14" s="18"/>
      <c r="BDT14" s="18"/>
      <c r="BDU14" s="18"/>
      <c r="BDV14" s="18"/>
      <c r="BDW14" s="18"/>
      <c r="BDX14" s="18"/>
      <c r="BDY14" s="18"/>
      <c r="BDZ14" s="18"/>
      <c r="BEA14" s="18"/>
      <c r="BEB14" s="18"/>
      <c r="BEC14" s="18"/>
      <c r="BED14" s="18"/>
      <c r="BEE14" s="18"/>
      <c r="BEF14" s="18"/>
      <c r="BEG14" s="18"/>
      <c r="BEH14" s="18"/>
      <c r="BEI14" s="18"/>
      <c r="BEJ14" s="18"/>
      <c r="BEK14" s="18"/>
      <c r="BEL14" s="18"/>
      <c r="BEM14" s="18"/>
      <c r="BEN14" s="18"/>
      <c r="BEO14" s="18"/>
      <c r="BEP14" s="18"/>
      <c r="BEQ14" s="18"/>
      <c r="BER14" s="18"/>
      <c r="BES14" s="18"/>
      <c r="BET14" s="18"/>
      <c r="BEU14" s="18"/>
      <c r="BEV14" s="18"/>
      <c r="BEW14" s="18"/>
      <c r="BEX14" s="18"/>
      <c r="BEY14" s="18"/>
      <c r="BEZ14" s="18"/>
      <c r="BFA14" s="18"/>
      <c r="BFB14" s="18"/>
      <c r="BFC14" s="18"/>
      <c r="BFD14" s="18"/>
      <c r="BFE14" s="18"/>
      <c r="BFF14" s="18"/>
      <c r="BFG14" s="18"/>
      <c r="BFH14" s="18"/>
      <c r="BFI14" s="18"/>
      <c r="BFJ14" s="18"/>
      <c r="BFK14" s="18"/>
      <c r="BFL14" s="18"/>
      <c r="BFM14" s="18"/>
      <c r="BFN14" s="18"/>
      <c r="BFO14" s="18"/>
      <c r="BFP14" s="18"/>
      <c r="BFQ14" s="18"/>
      <c r="BFR14" s="18"/>
      <c r="BFS14" s="18"/>
      <c r="BFT14" s="18"/>
      <c r="BFU14" s="18"/>
      <c r="BFV14" s="18"/>
      <c r="BFW14" s="18"/>
      <c r="BFX14" s="18"/>
      <c r="BFY14" s="18"/>
      <c r="BFZ14" s="18"/>
      <c r="BGA14" s="18"/>
      <c r="BGB14" s="18"/>
      <c r="BGC14" s="18"/>
      <c r="BGD14" s="18"/>
      <c r="BGE14" s="18"/>
      <c r="BGF14" s="18"/>
      <c r="BGG14" s="18"/>
      <c r="BGH14" s="18"/>
      <c r="BGI14" s="18"/>
      <c r="BGJ14" s="18"/>
      <c r="BGK14" s="18"/>
      <c r="BGL14" s="18"/>
      <c r="BGM14" s="18"/>
      <c r="BGN14" s="18"/>
      <c r="BGO14" s="18"/>
      <c r="BGP14" s="18"/>
      <c r="BGQ14" s="18"/>
      <c r="BGR14" s="18"/>
      <c r="BGS14" s="18"/>
      <c r="BGT14" s="18"/>
      <c r="BGU14" s="18"/>
      <c r="BGV14" s="18"/>
      <c r="BGW14" s="18"/>
      <c r="BGX14" s="18"/>
      <c r="BGY14" s="18"/>
      <c r="BGZ14" s="18"/>
      <c r="BHA14" s="18"/>
      <c r="BHB14" s="18"/>
      <c r="BHC14" s="18"/>
      <c r="BHD14" s="18"/>
      <c r="BHE14" s="18"/>
      <c r="BHF14" s="18"/>
      <c r="BHG14" s="18"/>
      <c r="BHH14" s="18"/>
      <c r="BHI14" s="18"/>
      <c r="BHJ14" s="18"/>
      <c r="BHK14" s="18"/>
      <c r="BHL14" s="18"/>
      <c r="BHM14" s="18"/>
      <c r="BHN14" s="18"/>
      <c r="BHO14" s="18"/>
      <c r="BHP14" s="18"/>
      <c r="BHQ14" s="18"/>
      <c r="BHR14" s="18"/>
      <c r="BHS14" s="18"/>
      <c r="BHT14" s="18"/>
      <c r="BHU14" s="18"/>
      <c r="BHV14" s="18"/>
      <c r="BHW14" s="18"/>
      <c r="BHX14" s="18"/>
      <c r="BHY14" s="18"/>
      <c r="BHZ14" s="18"/>
      <c r="BIA14" s="18"/>
      <c r="BIB14" s="18"/>
      <c r="BIC14" s="18"/>
      <c r="BID14" s="18"/>
      <c r="BIE14" s="18"/>
      <c r="BIF14" s="18"/>
      <c r="BIG14" s="18"/>
      <c r="BIH14" s="18"/>
      <c r="BII14" s="18"/>
      <c r="BIJ14" s="18"/>
      <c r="BIK14" s="18"/>
      <c r="BIL14" s="18"/>
      <c r="BIM14" s="18"/>
      <c r="BIN14" s="18"/>
      <c r="BIO14" s="18"/>
      <c r="BIP14" s="18"/>
      <c r="BIQ14" s="18"/>
      <c r="BIR14" s="18"/>
      <c r="BIS14" s="18"/>
      <c r="BIT14" s="18"/>
      <c r="BIU14" s="18"/>
      <c r="BIV14" s="18"/>
      <c r="BIW14" s="18"/>
      <c r="BIX14" s="18"/>
      <c r="BIY14" s="18"/>
      <c r="BIZ14" s="18"/>
      <c r="BJA14" s="18"/>
      <c r="BJB14" s="18"/>
      <c r="BJC14" s="18"/>
      <c r="BJD14" s="18"/>
      <c r="BJE14" s="18"/>
      <c r="BJF14" s="18"/>
      <c r="BJG14" s="18"/>
      <c r="BJH14" s="18"/>
      <c r="BJI14" s="18"/>
      <c r="BJJ14" s="18"/>
      <c r="BJK14" s="18"/>
      <c r="BJL14" s="18"/>
      <c r="BJM14" s="18"/>
      <c r="BJN14" s="18"/>
      <c r="BJO14" s="18"/>
      <c r="BJP14" s="18"/>
      <c r="BJQ14" s="18"/>
      <c r="BJR14" s="18"/>
      <c r="BJS14" s="18"/>
      <c r="BJT14" s="18"/>
      <c r="BJU14" s="18"/>
      <c r="BJV14" s="18"/>
      <c r="BJW14" s="18"/>
      <c r="BJX14" s="18"/>
      <c r="BJY14" s="18"/>
      <c r="BJZ14" s="18"/>
      <c r="BKA14" s="18"/>
      <c r="BKB14" s="18"/>
      <c r="BKC14" s="18"/>
      <c r="BKD14" s="18"/>
      <c r="BKE14" s="18"/>
      <c r="BKF14" s="18"/>
      <c r="BKG14" s="18"/>
      <c r="BKH14" s="18"/>
      <c r="BKI14" s="18"/>
      <c r="BKJ14" s="18"/>
      <c r="BKK14" s="18"/>
      <c r="BKL14" s="18"/>
      <c r="BKM14" s="18"/>
      <c r="BKN14" s="18"/>
      <c r="BKO14" s="18"/>
      <c r="BKP14" s="18"/>
      <c r="BKQ14" s="18"/>
      <c r="BKR14" s="18"/>
      <c r="BKS14" s="18"/>
      <c r="BKT14" s="18"/>
      <c r="BKU14" s="18"/>
      <c r="BKV14" s="18"/>
      <c r="BKW14" s="18"/>
      <c r="BKX14" s="18"/>
      <c r="BKY14" s="18"/>
      <c r="BKZ14" s="18"/>
      <c r="BLA14" s="18"/>
      <c r="BLB14" s="18"/>
      <c r="BLC14" s="18"/>
      <c r="BLD14" s="18"/>
      <c r="BLE14" s="18"/>
      <c r="BLF14" s="18"/>
      <c r="BLG14" s="18"/>
      <c r="BLH14" s="18"/>
      <c r="BLI14" s="18"/>
      <c r="BLJ14" s="18"/>
      <c r="BLK14" s="18"/>
      <c r="BLL14" s="18"/>
      <c r="BLM14" s="18"/>
      <c r="BLN14" s="18"/>
      <c r="BLO14" s="18"/>
      <c r="BLP14" s="18"/>
      <c r="BLQ14" s="18"/>
      <c r="BLR14" s="18"/>
      <c r="BLS14" s="18"/>
      <c r="BLT14" s="18"/>
      <c r="BLU14" s="18"/>
      <c r="BLV14" s="18"/>
      <c r="BLW14" s="18"/>
      <c r="BLX14" s="18"/>
      <c r="BLY14" s="18"/>
      <c r="BLZ14" s="18"/>
      <c r="BMA14" s="18"/>
      <c r="BMB14" s="18"/>
      <c r="BMC14" s="18"/>
      <c r="BMD14" s="18"/>
      <c r="BME14" s="18"/>
      <c r="BMF14" s="18"/>
      <c r="BMG14" s="18"/>
      <c r="BMH14" s="18"/>
      <c r="BMI14" s="18"/>
      <c r="BMJ14" s="18"/>
      <c r="BMK14" s="18"/>
      <c r="BML14" s="18"/>
      <c r="BMM14" s="18"/>
      <c r="BMN14" s="18"/>
      <c r="BMO14" s="18"/>
      <c r="BMP14" s="18"/>
      <c r="BMQ14" s="18"/>
      <c r="BMR14" s="18"/>
      <c r="BMS14" s="18"/>
      <c r="BMT14" s="18"/>
      <c r="BMU14" s="18"/>
      <c r="BMV14" s="18"/>
      <c r="BMW14" s="18"/>
      <c r="BMX14" s="18"/>
      <c r="BMY14" s="18"/>
      <c r="BMZ14" s="18"/>
      <c r="BNA14" s="18"/>
      <c r="BNB14" s="18"/>
      <c r="BNC14" s="18"/>
      <c r="BND14" s="18"/>
      <c r="BNE14" s="18"/>
      <c r="BNF14" s="18"/>
      <c r="BNG14" s="18"/>
      <c r="BNH14" s="18"/>
      <c r="BNI14" s="18"/>
      <c r="BNJ14" s="18"/>
      <c r="BNK14" s="18"/>
      <c r="BNL14" s="18"/>
      <c r="BNM14" s="18"/>
      <c r="BNN14" s="18"/>
      <c r="BNO14" s="18"/>
      <c r="BNP14" s="18"/>
      <c r="BNQ14" s="18"/>
      <c r="BNR14" s="18"/>
      <c r="BNS14" s="18"/>
      <c r="BNT14" s="18"/>
      <c r="BNU14" s="18"/>
      <c r="BNV14" s="18"/>
      <c r="BNW14" s="18"/>
      <c r="BNX14" s="18"/>
      <c r="BNY14" s="18"/>
      <c r="BNZ14" s="18"/>
      <c r="BOA14" s="18"/>
      <c r="BOB14" s="18"/>
      <c r="BOC14" s="18"/>
      <c r="BOD14" s="18"/>
      <c r="BOE14" s="18"/>
      <c r="BOF14" s="18"/>
      <c r="BOG14" s="18"/>
      <c r="BOH14" s="18"/>
      <c r="BOI14" s="18"/>
      <c r="BOJ14" s="18"/>
      <c r="BOK14" s="18"/>
      <c r="BOL14" s="18"/>
      <c r="BOM14" s="18"/>
      <c r="BON14" s="18"/>
      <c r="BOO14" s="18"/>
      <c r="BOP14" s="18"/>
      <c r="BOQ14" s="18"/>
      <c r="BOR14" s="18"/>
      <c r="BOS14" s="18"/>
      <c r="BOT14" s="18"/>
      <c r="BOU14" s="18"/>
      <c r="BOV14" s="18"/>
      <c r="BOW14" s="18"/>
      <c r="BOX14" s="18"/>
      <c r="BOY14" s="18"/>
      <c r="BOZ14" s="18"/>
      <c r="BPA14" s="18"/>
      <c r="BPB14" s="18"/>
      <c r="BPC14" s="18"/>
      <c r="BPD14" s="18"/>
      <c r="BPE14" s="18"/>
      <c r="BPF14" s="18"/>
      <c r="BPG14" s="18"/>
    </row>
    <row r="15" spans="1:1775" s="22" customFormat="1" x14ac:dyDescent="0.25">
      <c r="A15" s="49">
        <v>13</v>
      </c>
      <c r="B15" s="53" t="s">
        <v>291</v>
      </c>
      <c r="C15" s="53" t="s">
        <v>336</v>
      </c>
      <c r="D15" s="53" t="s">
        <v>337</v>
      </c>
      <c r="E15" s="53" t="s">
        <v>325</v>
      </c>
      <c r="F15" s="63" t="s">
        <v>338</v>
      </c>
      <c r="G15" s="53" t="s">
        <v>67</v>
      </c>
      <c r="H15" s="53" t="s">
        <v>339</v>
      </c>
      <c r="I15" s="140">
        <v>1</v>
      </c>
      <c r="J15" s="56">
        <f t="shared" si="1"/>
        <v>10</v>
      </c>
      <c r="K15" s="141">
        <v>20.149999999999999</v>
      </c>
      <c r="L15" s="141">
        <f t="shared" si="0"/>
        <v>201.5</v>
      </c>
      <c r="M15" s="141" t="s">
        <v>443</v>
      </c>
      <c r="N15" s="140"/>
      <c r="O15" s="103">
        <f>(J15+J40)</f>
        <v>15</v>
      </c>
      <c r="P15" s="74" t="s">
        <v>485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  <c r="AML15" s="18"/>
      <c r="AMM15" s="18"/>
      <c r="AMN15" s="18"/>
      <c r="AMO15" s="18"/>
      <c r="AMP15" s="18"/>
      <c r="AMQ15" s="18"/>
      <c r="AMR15" s="18"/>
      <c r="AMS15" s="18"/>
      <c r="AMT15" s="18"/>
      <c r="AMU15" s="18"/>
      <c r="AMV15" s="18"/>
      <c r="AMW15" s="18"/>
      <c r="AMX15" s="18"/>
      <c r="AMY15" s="18"/>
      <c r="AMZ15" s="18"/>
      <c r="ANA15" s="18"/>
      <c r="ANB15" s="18"/>
      <c r="ANC15" s="18"/>
      <c r="AND15" s="18"/>
      <c r="ANE15" s="18"/>
      <c r="ANF15" s="18"/>
      <c r="ANG15" s="18"/>
      <c r="ANH15" s="18"/>
      <c r="ANI15" s="18"/>
      <c r="ANJ15" s="18"/>
      <c r="ANK15" s="18"/>
      <c r="ANL15" s="18"/>
      <c r="ANM15" s="18"/>
      <c r="ANN15" s="18"/>
      <c r="ANO15" s="18"/>
      <c r="ANP15" s="18"/>
      <c r="ANQ15" s="18"/>
      <c r="ANR15" s="18"/>
      <c r="ANS15" s="18"/>
      <c r="ANT15" s="18"/>
      <c r="ANU15" s="18"/>
      <c r="ANV15" s="18"/>
      <c r="ANW15" s="18"/>
      <c r="ANX15" s="18"/>
      <c r="ANY15" s="18"/>
      <c r="ANZ15" s="18"/>
      <c r="AOA15" s="18"/>
      <c r="AOB15" s="18"/>
      <c r="AOC15" s="18"/>
      <c r="AOD15" s="18"/>
      <c r="AOE15" s="18"/>
      <c r="AOF15" s="18"/>
      <c r="AOG15" s="18"/>
      <c r="AOH15" s="18"/>
      <c r="AOI15" s="18"/>
      <c r="AOJ15" s="18"/>
      <c r="AOK15" s="18"/>
      <c r="AOL15" s="18"/>
      <c r="AOM15" s="18"/>
      <c r="AON15" s="18"/>
      <c r="AOO15" s="18"/>
      <c r="AOP15" s="18"/>
      <c r="AOQ15" s="18"/>
      <c r="AOR15" s="18"/>
      <c r="AOS15" s="18"/>
      <c r="AOT15" s="18"/>
      <c r="AOU15" s="18"/>
      <c r="AOV15" s="18"/>
      <c r="AOW15" s="18"/>
      <c r="AOX15" s="18"/>
      <c r="AOY15" s="18"/>
      <c r="AOZ15" s="18"/>
      <c r="APA15" s="18"/>
      <c r="APB15" s="18"/>
      <c r="APC15" s="18"/>
      <c r="APD15" s="18"/>
      <c r="APE15" s="18"/>
      <c r="APF15" s="18"/>
      <c r="APG15" s="18"/>
      <c r="APH15" s="18"/>
      <c r="API15" s="18"/>
      <c r="APJ15" s="18"/>
      <c r="APK15" s="18"/>
      <c r="APL15" s="18"/>
      <c r="APM15" s="18"/>
      <c r="APN15" s="18"/>
      <c r="APO15" s="18"/>
      <c r="APP15" s="18"/>
      <c r="APQ15" s="18"/>
      <c r="APR15" s="18"/>
      <c r="APS15" s="18"/>
      <c r="APT15" s="18"/>
      <c r="APU15" s="18"/>
      <c r="APV15" s="18"/>
      <c r="APW15" s="18"/>
      <c r="APX15" s="18"/>
      <c r="APY15" s="18"/>
      <c r="APZ15" s="18"/>
      <c r="AQA15" s="18"/>
      <c r="AQB15" s="18"/>
      <c r="AQC15" s="18"/>
      <c r="AQD15" s="18"/>
      <c r="AQE15" s="18"/>
      <c r="AQF15" s="18"/>
      <c r="AQG15" s="18"/>
      <c r="AQH15" s="18"/>
      <c r="AQI15" s="18"/>
      <c r="AQJ15" s="18"/>
      <c r="AQK15" s="18"/>
      <c r="AQL15" s="18"/>
      <c r="AQM15" s="18"/>
      <c r="AQN15" s="18"/>
      <c r="AQO15" s="18"/>
      <c r="AQP15" s="18"/>
      <c r="AQQ15" s="18"/>
      <c r="AQR15" s="18"/>
      <c r="AQS15" s="18"/>
      <c r="AQT15" s="18"/>
      <c r="AQU15" s="18"/>
      <c r="AQV15" s="18"/>
      <c r="AQW15" s="18"/>
      <c r="AQX15" s="18"/>
      <c r="AQY15" s="18"/>
      <c r="AQZ15" s="18"/>
      <c r="ARA15" s="18"/>
      <c r="ARB15" s="18"/>
      <c r="ARC15" s="18"/>
      <c r="ARD15" s="18"/>
      <c r="ARE15" s="18"/>
      <c r="ARF15" s="18"/>
      <c r="ARG15" s="18"/>
      <c r="ARH15" s="18"/>
      <c r="ARI15" s="18"/>
      <c r="ARJ15" s="18"/>
      <c r="ARK15" s="18"/>
      <c r="ARL15" s="18"/>
      <c r="ARM15" s="18"/>
      <c r="ARN15" s="18"/>
      <c r="ARO15" s="18"/>
      <c r="ARP15" s="18"/>
      <c r="ARQ15" s="18"/>
      <c r="ARR15" s="18"/>
      <c r="ARS15" s="18"/>
      <c r="ART15" s="18"/>
      <c r="ARU15" s="18"/>
      <c r="ARV15" s="18"/>
      <c r="ARW15" s="18"/>
      <c r="ARX15" s="18"/>
      <c r="ARY15" s="18"/>
      <c r="ARZ15" s="18"/>
      <c r="ASA15" s="18"/>
      <c r="ASB15" s="18"/>
      <c r="ASC15" s="18"/>
      <c r="ASD15" s="18"/>
      <c r="ASE15" s="18"/>
      <c r="ASF15" s="18"/>
      <c r="ASG15" s="18"/>
      <c r="ASH15" s="18"/>
      <c r="ASI15" s="18"/>
      <c r="ASJ15" s="18"/>
      <c r="ASK15" s="18"/>
      <c r="ASL15" s="18"/>
      <c r="ASM15" s="18"/>
      <c r="ASN15" s="18"/>
      <c r="ASO15" s="18"/>
      <c r="ASP15" s="18"/>
      <c r="ASQ15" s="18"/>
      <c r="ASR15" s="18"/>
      <c r="ASS15" s="18"/>
      <c r="AST15" s="18"/>
      <c r="ASU15" s="18"/>
      <c r="ASV15" s="18"/>
      <c r="ASW15" s="18"/>
      <c r="ASX15" s="18"/>
      <c r="ASY15" s="18"/>
      <c r="ASZ15" s="18"/>
      <c r="ATA15" s="18"/>
      <c r="ATB15" s="18"/>
      <c r="ATC15" s="18"/>
      <c r="ATD15" s="18"/>
      <c r="ATE15" s="18"/>
      <c r="ATF15" s="18"/>
      <c r="ATG15" s="18"/>
      <c r="ATH15" s="18"/>
      <c r="ATI15" s="18"/>
      <c r="ATJ15" s="18"/>
      <c r="ATK15" s="18"/>
      <c r="ATL15" s="18"/>
      <c r="ATM15" s="18"/>
      <c r="ATN15" s="18"/>
      <c r="ATO15" s="18"/>
      <c r="ATP15" s="18"/>
      <c r="ATQ15" s="18"/>
      <c r="ATR15" s="18"/>
      <c r="ATS15" s="18"/>
      <c r="ATT15" s="18"/>
      <c r="ATU15" s="18"/>
      <c r="ATV15" s="18"/>
      <c r="ATW15" s="18"/>
      <c r="ATX15" s="18"/>
      <c r="ATY15" s="18"/>
      <c r="ATZ15" s="18"/>
      <c r="AUA15" s="18"/>
      <c r="AUB15" s="18"/>
      <c r="AUC15" s="18"/>
      <c r="AUD15" s="18"/>
      <c r="AUE15" s="18"/>
      <c r="AUF15" s="18"/>
      <c r="AUG15" s="18"/>
      <c r="AUH15" s="18"/>
      <c r="AUI15" s="18"/>
      <c r="AUJ15" s="18"/>
      <c r="AUK15" s="18"/>
      <c r="AUL15" s="18"/>
      <c r="AUM15" s="18"/>
      <c r="AUN15" s="18"/>
      <c r="AUO15" s="18"/>
      <c r="AUP15" s="18"/>
      <c r="AUQ15" s="18"/>
      <c r="AUR15" s="18"/>
      <c r="AUS15" s="18"/>
      <c r="AUT15" s="18"/>
      <c r="AUU15" s="18"/>
      <c r="AUV15" s="18"/>
      <c r="AUW15" s="18"/>
      <c r="AUX15" s="18"/>
      <c r="AUY15" s="18"/>
      <c r="AUZ15" s="18"/>
      <c r="AVA15" s="18"/>
      <c r="AVB15" s="18"/>
      <c r="AVC15" s="18"/>
      <c r="AVD15" s="18"/>
      <c r="AVE15" s="18"/>
      <c r="AVF15" s="18"/>
      <c r="AVG15" s="18"/>
      <c r="AVH15" s="18"/>
      <c r="AVI15" s="18"/>
      <c r="AVJ15" s="18"/>
      <c r="AVK15" s="18"/>
      <c r="AVL15" s="18"/>
      <c r="AVM15" s="18"/>
      <c r="AVN15" s="18"/>
      <c r="AVO15" s="18"/>
      <c r="AVP15" s="18"/>
      <c r="AVQ15" s="18"/>
      <c r="AVR15" s="18"/>
      <c r="AVS15" s="18"/>
      <c r="AVT15" s="18"/>
      <c r="AVU15" s="18"/>
      <c r="AVV15" s="18"/>
      <c r="AVW15" s="18"/>
      <c r="AVX15" s="18"/>
      <c r="AVY15" s="18"/>
      <c r="AVZ15" s="18"/>
      <c r="AWA15" s="18"/>
      <c r="AWB15" s="18"/>
      <c r="AWC15" s="18"/>
      <c r="AWD15" s="18"/>
      <c r="AWE15" s="18"/>
      <c r="AWF15" s="18"/>
      <c r="AWG15" s="18"/>
      <c r="AWH15" s="18"/>
      <c r="AWI15" s="18"/>
      <c r="AWJ15" s="18"/>
      <c r="AWK15" s="18"/>
      <c r="AWL15" s="18"/>
      <c r="AWM15" s="18"/>
      <c r="AWN15" s="18"/>
      <c r="AWO15" s="18"/>
      <c r="AWP15" s="18"/>
      <c r="AWQ15" s="18"/>
      <c r="AWR15" s="18"/>
      <c r="AWS15" s="18"/>
      <c r="AWT15" s="18"/>
      <c r="AWU15" s="18"/>
      <c r="AWV15" s="18"/>
      <c r="AWW15" s="18"/>
      <c r="AWX15" s="18"/>
      <c r="AWY15" s="18"/>
      <c r="AWZ15" s="18"/>
      <c r="AXA15" s="18"/>
      <c r="AXB15" s="18"/>
      <c r="AXC15" s="18"/>
      <c r="AXD15" s="18"/>
      <c r="AXE15" s="18"/>
      <c r="AXF15" s="18"/>
      <c r="AXG15" s="18"/>
      <c r="AXH15" s="18"/>
      <c r="AXI15" s="18"/>
      <c r="AXJ15" s="18"/>
      <c r="AXK15" s="18"/>
      <c r="AXL15" s="18"/>
      <c r="AXM15" s="18"/>
      <c r="AXN15" s="18"/>
      <c r="AXO15" s="18"/>
      <c r="AXP15" s="18"/>
      <c r="AXQ15" s="18"/>
      <c r="AXR15" s="18"/>
      <c r="AXS15" s="18"/>
      <c r="AXT15" s="18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8"/>
      <c r="AYJ15" s="18"/>
      <c r="AYK15" s="18"/>
      <c r="AYL15" s="18"/>
      <c r="AYM15" s="18"/>
      <c r="AYN15" s="18"/>
      <c r="AYO15" s="18"/>
      <c r="AYP15" s="18"/>
      <c r="AYQ15" s="18"/>
      <c r="AYR15" s="18"/>
      <c r="AYS15" s="18"/>
      <c r="AYT15" s="18"/>
      <c r="AYU15" s="18"/>
      <c r="AYV15" s="18"/>
      <c r="AYW15" s="18"/>
      <c r="AYX15" s="18"/>
      <c r="AYY15" s="18"/>
      <c r="AYZ15" s="18"/>
      <c r="AZA15" s="18"/>
      <c r="AZB15" s="18"/>
      <c r="AZC15" s="18"/>
      <c r="AZD15" s="18"/>
      <c r="AZE15" s="18"/>
      <c r="AZF15" s="18"/>
      <c r="AZG15" s="18"/>
      <c r="AZH15" s="18"/>
      <c r="AZI15" s="18"/>
      <c r="AZJ15" s="18"/>
      <c r="AZK15" s="18"/>
      <c r="AZL15" s="18"/>
      <c r="AZM15" s="18"/>
      <c r="AZN15" s="18"/>
      <c r="AZO15" s="18"/>
      <c r="AZP15" s="18"/>
      <c r="AZQ15" s="18"/>
      <c r="AZR15" s="18"/>
      <c r="AZS15" s="18"/>
      <c r="AZT15" s="18"/>
      <c r="AZU15" s="18"/>
      <c r="AZV15" s="18"/>
      <c r="AZW15" s="18"/>
      <c r="AZX15" s="18"/>
      <c r="AZY15" s="18"/>
      <c r="AZZ15" s="18"/>
      <c r="BAA15" s="18"/>
      <c r="BAB15" s="18"/>
      <c r="BAC15" s="18"/>
      <c r="BAD15" s="18"/>
      <c r="BAE15" s="18"/>
      <c r="BAF15" s="18"/>
      <c r="BAG15" s="18"/>
      <c r="BAH15" s="18"/>
      <c r="BAI15" s="18"/>
      <c r="BAJ15" s="18"/>
      <c r="BAK15" s="18"/>
      <c r="BAL15" s="18"/>
      <c r="BAM15" s="18"/>
      <c r="BAN15" s="18"/>
      <c r="BAO15" s="18"/>
      <c r="BAP15" s="18"/>
      <c r="BAQ15" s="18"/>
      <c r="BAR15" s="18"/>
      <c r="BAS15" s="18"/>
      <c r="BAT15" s="18"/>
      <c r="BAU15" s="18"/>
      <c r="BAV15" s="18"/>
      <c r="BAW15" s="18"/>
      <c r="BAX15" s="18"/>
      <c r="BAY15" s="18"/>
      <c r="BAZ15" s="18"/>
      <c r="BBA15" s="18"/>
      <c r="BBB15" s="18"/>
      <c r="BBC15" s="18"/>
      <c r="BBD15" s="18"/>
      <c r="BBE15" s="18"/>
      <c r="BBF15" s="18"/>
      <c r="BBG15" s="18"/>
      <c r="BBH15" s="18"/>
      <c r="BBI15" s="18"/>
      <c r="BBJ15" s="18"/>
      <c r="BBK15" s="18"/>
      <c r="BBL15" s="18"/>
      <c r="BBM15" s="18"/>
      <c r="BBN15" s="18"/>
      <c r="BBO15" s="18"/>
      <c r="BBP15" s="18"/>
      <c r="BBQ15" s="18"/>
      <c r="BBR15" s="18"/>
      <c r="BBS15" s="18"/>
      <c r="BBT15" s="18"/>
      <c r="BBU15" s="18"/>
      <c r="BBV15" s="18"/>
      <c r="BBW15" s="18"/>
      <c r="BBX15" s="18"/>
      <c r="BBY15" s="18"/>
      <c r="BBZ15" s="18"/>
      <c r="BCA15" s="18"/>
      <c r="BCB15" s="18"/>
      <c r="BCC15" s="18"/>
      <c r="BCD15" s="18"/>
      <c r="BCE15" s="18"/>
      <c r="BCF15" s="18"/>
      <c r="BCG15" s="18"/>
      <c r="BCH15" s="18"/>
      <c r="BCI15" s="18"/>
      <c r="BCJ15" s="18"/>
      <c r="BCK15" s="18"/>
      <c r="BCL15" s="18"/>
      <c r="BCM15" s="18"/>
      <c r="BCN15" s="18"/>
      <c r="BCO15" s="18"/>
      <c r="BCP15" s="18"/>
      <c r="BCQ15" s="18"/>
      <c r="BCR15" s="18"/>
      <c r="BCS15" s="18"/>
      <c r="BCT15" s="18"/>
      <c r="BCU15" s="18"/>
      <c r="BCV15" s="18"/>
      <c r="BCW15" s="18"/>
      <c r="BCX15" s="18"/>
      <c r="BCY15" s="18"/>
      <c r="BCZ15" s="18"/>
      <c r="BDA15" s="18"/>
      <c r="BDB15" s="18"/>
      <c r="BDC15" s="18"/>
      <c r="BDD15" s="18"/>
      <c r="BDE15" s="18"/>
      <c r="BDF15" s="18"/>
      <c r="BDG15" s="18"/>
      <c r="BDH15" s="18"/>
      <c r="BDI15" s="18"/>
      <c r="BDJ15" s="18"/>
      <c r="BDK15" s="18"/>
      <c r="BDL15" s="18"/>
      <c r="BDM15" s="18"/>
      <c r="BDN15" s="18"/>
      <c r="BDO15" s="18"/>
      <c r="BDP15" s="18"/>
      <c r="BDQ15" s="18"/>
      <c r="BDR15" s="18"/>
      <c r="BDS15" s="18"/>
      <c r="BDT15" s="18"/>
      <c r="BDU15" s="18"/>
      <c r="BDV15" s="18"/>
      <c r="BDW15" s="18"/>
      <c r="BDX15" s="18"/>
      <c r="BDY15" s="18"/>
      <c r="BDZ15" s="18"/>
      <c r="BEA15" s="18"/>
      <c r="BEB15" s="18"/>
      <c r="BEC15" s="18"/>
      <c r="BED15" s="18"/>
      <c r="BEE15" s="18"/>
      <c r="BEF15" s="18"/>
      <c r="BEG15" s="18"/>
      <c r="BEH15" s="18"/>
      <c r="BEI15" s="18"/>
      <c r="BEJ15" s="18"/>
      <c r="BEK15" s="18"/>
      <c r="BEL15" s="18"/>
      <c r="BEM15" s="18"/>
      <c r="BEN15" s="18"/>
      <c r="BEO15" s="18"/>
      <c r="BEP15" s="18"/>
      <c r="BEQ15" s="18"/>
      <c r="BER15" s="18"/>
      <c r="BES15" s="18"/>
      <c r="BET15" s="18"/>
      <c r="BEU15" s="18"/>
      <c r="BEV15" s="18"/>
      <c r="BEW15" s="18"/>
      <c r="BEX15" s="18"/>
      <c r="BEY15" s="18"/>
      <c r="BEZ15" s="18"/>
      <c r="BFA15" s="18"/>
      <c r="BFB15" s="18"/>
      <c r="BFC15" s="18"/>
      <c r="BFD15" s="18"/>
      <c r="BFE15" s="18"/>
      <c r="BFF15" s="18"/>
      <c r="BFG15" s="18"/>
      <c r="BFH15" s="18"/>
      <c r="BFI15" s="18"/>
      <c r="BFJ15" s="18"/>
      <c r="BFK15" s="18"/>
      <c r="BFL15" s="18"/>
      <c r="BFM15" s="18"/>
      <c r="BFN15" s="18"/>
      <c r="BFO15" s="18"/>
      <c r="BFP15" s="18"/>
      <c r="BFQ15" s="18"/>
      <c r="BFR15" s="18"/>
      <c r="BFS15" s="18"/>
      <c r="BFT15" s="18"/>
      <c r="BFU15" s="18"/>
      <c r="BFV15" s="18"/>
      <c r="BFW15" s="18"/>
      <c r="BFX15" s="18"/>
      <c r="BFY15" s="18"/>
      <c r="BFZ15" s="18"/>
      <c r="BGA15" s="18"/>
      <c r="BGB15" s="18"/>
      <c r="BGC15" s="18"/>
      <c r="BGD15" s="18"/>
      <c r="BGE15" s="18"/>
      <c r="BGF15" s="18"/>
      <c r="BGG15" s="18"/>
      <c r="BGH15" s="18"/>
      <c r="BGI15" s="18"/>
      <c r="BGJ15" s="18"/>
      <c r="BGK15" s="18"/>
      <c r="BGL15" s="18"/>
      <c r="BGM15" s="18"/>
      <c r="BGN15" s="18"/>
      <c r="BGO15" s="18"/>
      <c r="BGP15" s="18"/>
      <c r="BGQ15" s="18"/>
      <c r="BGR15" s="18"/>
      <c r="BGS15" s="18"/>
      <c r="BGT15" s="18"/>
      <c r="BGU15" s="18"/>
      <c r="BGV15" s="18"/>
      <c r="BGW15" s="18"/>
      <c r="BGX15" s="18"/>
      <c r="BGY15" s="18"/>
      <c r="BGZ15" s="18"/>
      <c r="BHA15" s="18"/>
      <c r="BHB15" s="18"/>
      <c r="BHC15" s="18"/>
      <c r="BHD15" s="18"/>
      <c r="BHE15" s="18"/>
      <c r="BHF15" s="18"/>
      <c r="BHG15" s="18"/>
      <c r="BHH15" s="18"/>
      <c r="BHI15" s="18"/>
      <c r="BHJ15" s="18"/>
      <c r="BHK15" s="18"/>
      <c r="BHL15" s="18"/>
      <c r="BHM15" s="18"/>
      <c r="BHN15" s="18"/>
      <c r="BHO15" s="18"/>
      <c r="BHP15" s="18"/>
      <c r="BHQ15" s="18"/>
      <c r="BHR15" s="18"/>
      <c r="BHS15" s="18"/>
      <c r="BHT15" s="18"/>
      <c r="BHU15" s="18"/>
      <c r="BHV15" s="18"/>
      <c r="BHW15" s="18"/>
      <c r="BHX15" s="18"/>
      <c r="BHY15" s="18"/>
      <c r="BHZ15" s="18"/>
      <c r="BIA15" s="18"/>
      <c r="BIB15" s="18"/>
      <c r="BIC15" s="18"/>
      <c r="BID15" s="18"/>
      <c r="BIE15" s="18"/>
      <c r="BIF15" s="18"/>
      <c r="BIG15" s="18"/>
      <c r="BIH15" s="18"/>
      <c r="BII15" s="18"/>
      <c r="BIJ15" s="18"/>
      <c r="BIK15" s="18"/>
      <c r="BIL15" s="18"/>
      <c r="BIM15" s="18"/>
      <c r="BIN15" s="18"/>
      <c r="BIO15" s="18"/>
      <c r="BIP15" s="18"/>
      <c r="BIQ15" s="18"/>
      <c r="BIR15" s="18"/>
      <c r="BIS15" s="18"/>
      <c r="BIT15" s="18"/>
      <c r="BIU15" s="18"/>
      <c r="BIV15" s="18"/>
      <c r="BIW15" s="18"/>
      <c r="BIX15" s="18"/>
      <c r="BIY15" s="18"/>
      <c r="BIZ15" s="18"/>
      <c r="BJA15" s="18"/>
      <c r="BJB15" s="18"/>
      <c r="BJC15" s="18"/>
      <c r="BJD15" s="18"/>
      <c r="BJE15" s="18"/>
      <c r="BJF15" s="18"/>
      <c r="BJG15" s="18"/>
      <c r="BJH15" s="18"/>
      <c r="BJI15" s="18"/>
      <c r="BJJ15" s="18"/>
      <c r="BJK15" s="18"/>
      <c r="BJL15" s="18"/>
      <c r="BJM15" s="18"/>
      <c r="BJN15" s="18"/>
      <c r="BJO15" s="18"/>
      <c r="BJP15" s="18"/>
      <c r="BJQ15" s="18"/>
      <c r="BJR15" s="18"/>
      <c r="BJS15" s="18"/>
      <c r="BJT15" s="18"/>
      <c r="BJU15" s="18"/>
      <c r="BJV15" s="18"/>
      <c r="BJW15" s="18"/>
      <c r="BJX15" s="18"/>
      <c r="BJY15" s="18"/>
      <c r="BJZ15" s="18"/>
      <c r="BKA15" s="18"/>
      <c r="BKB15" s="18"/>
      <c r="BKC15" s="18"/>
      <c r="BKD15" s="18"/>
      <c r="BKE15" s="18"/>
      <c r="BKF15" s="18"/>
      <c r="BKG15" s="18"/>
      <c r="BKH15" s="18"/>
      <c r="BKI15" s="18"/>
      <c r="BKJ15" s="18"/>
      <c r="BKK15" s="18"/>
      <c r="BKL15" s="18"/>
      <c r="BKM15" s="18"/>
      <c r="BKN15" s="18"/>
      <c r="BKO15" s="18"/>
      <c r="BKP15" s="18"/>
      <c r="BKQ15" s="18"/>
      <c r="BKR15" s="18"/>
      <c r="BKS15" s="18"/>
      <c r="BKT15" s="18"/>
      <c r="BKU15" s="18"/>
      <c r="BKV15" s="18"/>
      <c r="BKW15" s="18"/>
      <c r="BKX15" s="18"/>
      <c r="BKY15" s="18"/>
      <c r="BKZ15" s="18"/>
      <c r="BLA15" s="18"/>
      <c r="BLB15" s="18"/>
      <c r="BLC15" s="18"/>
      <c r="BLD15" s="18"/>
      <c r="BLE15" s="18"/>
      <c r="BLF15" s="18"/>
      <c r="BLG15" s="18"/>
      <c r="BLH15" s="18"/>
      <c r="BLI15" s="18"/>
      <c r="BLJ15" s="18"/>
      <c r="BLK15" s="18"/>
      <c r="BLL15" s="18"/>
      <c r="BLM15" s="18"/>
      <c r="BLN15" s="18"/>
      <c r="BLO15" s="18"/>
      <c r="BLP15" s="18"/>
      <c r="BLQ15" s="18"/>
      <c r="BLR15" s="18"/>
      <c r="BLS15" s="18"/>
      <c r="BLT15" s="18"/>
      <c r="BLU15" s="18"/>
      <c r="BLV15" s="18"/>
      <c r="BLW15" s="18"/>
      <c r="BLX15" s="18"/>
      <c r="BLY15" s="18"/>
      <c r="BLZ15" s="18"/>
      <c r="BMA15" s="18"/>
      <c r="BMB15" s="18"/>
      <c r="BMC15" s="18"/>
      <c r="BMD15" s="18"/>
      <c r="BME15" s="18"/>
      <c r="BMF15" s="18"/>
      <c r="BMG15" s="18"/>
      <c r="BMH15" s="18"/>
      <c r="BMI15" s="18"/>
      <c r="BMJ15" s="18"/>
      <c r="BMK15" s="18"/>
      <c r="BML15" s="18"/>
      <c r="BMM15" s="18"/>
      <c r="BMN15" s="18"/>
      <c r="BMO15" s="18"/>
      <c r="BMP15" s="18"/>
      <c r="BMQ15" s="18"/>
      <c r="BMR15" s="18"/>
      <c r="BMS15" s="18"/>
      <c r="BMT15" s="18"/>
      <c r="BMU15" s="18"/>
      <c r="BMV15" s="18"/>
      <c r="BMW15" s="18"/>
      <c r="BMX15" s="18"/>
      <c r="BMY15" s="18"/>
      <c r="BMZ15" s="18"/>
      <c r="BNA15" s="18"/>
      <c r="BNB15" s="18"/>
      <c r="BNC15" s="18"/>
      <c r="BND15" s="18"/>
      <c r="BNE15" s="18"/>
      <c r="BNF15" s="18"/>
      <c r="BNG15" s="18"/>
      <c r="BNH15" s="18"/>
      <c r="BNI15" s="18"/>
      <c r="BNJ15" s="18"/>
      <c r="BNK15" s="18"/>
      <c r="BNL15" s="18"/>
      <c r="BNM15" s="18"/>
      <c r="BNN15" s="18"/>
      <c r="BNO15" s="18"/>
      <c r="BNP15" s="18"/>
      <c r="BNQ15" s="18"/>
      <c r="BNR15" s="18"/>
      <c r="BNS15" s="18"/>
      <c r="BNT15" s="18"/>
      <c r="BNU15" s="18"/>
      <c r="BNV15" s="18"/>
      <c r="BNW15" s="18"/>
      <c r="BNX15" s="18"/>
      <c r="BNY15" s="18"/>
      <c r="BNZ15" s="18"/>
      <c r="BOA15" s="18"/>
      <c r="BOB15" s="18"/>
      <c r="BOC15" s="18"/>
      <c r="BOD15" s="18"/>
      <c r="BOE15" s="18"/>
      <c r="BOF15" s="18"/>
      <c r="BOG15" s="18"/>
      <c r="BOH15" s="18"/>
      <c r="BOI15" s="18"/>
      <c r="BOJ15" s="18"/>
      <c r="BOK15" s="18"/>
      <c r="BOL15" s="18"/>
      <c r="BOM15" s="18"/>
      <c r="BON15" s="18"/>
      <c r="BOO15" s="18"/>
      <c r="BOP15" s="18"/>
      <c r="BOQ15" s="18"/>
      <c r="BOR15" s="18"/>
      <c r="BOS15" s="18"/>
      <c r="BOT15" s="18"/>
      <c r="BOU15" s="18"/>
      <c r="BOV15" s="18"/>
      <c r="BOW15" s="18"/>
      <c r="BOX15" s="18"/>
      <c r="BOY15" s="18"/>
      <c r="BOZ15" s="18"/>
      <c r="BPA15" s="18"/>
      <c r="BPB15" s="18"/>
      <c r="BPC15" s="18"/>
      <c r="BPD15" s="18"/>
      <c r="BPE15" s="18"/>
      <c r="BPF15" s="18"/>
      <c r="BPG15" s="18"/>
    </row>
    <row r="16" spans="1:1775" s="22" customFormat="1" x14ac:dyDescent="0.25">
      <c r="A16" s="49">
        <v>14</v>
      </c>
      <c r="B16" s="53" t="s">
        <v>256</v>
      </c>
      <c r="C16" s="53" t="s">
        <v>330</v>
      </c>
      <c r="D16" s="53" t="s">
        <v>255</v>
      </c>
      <c r="E16" s="53" t="s">
        <v>331</v>
      </c>
      <c r="F16" s="53" t="s">
        <v>332</v>
      </c>
      <c r="G16" s="53" t="s">
        <v>67</v>
      </c>
      <c r="H16" s="53" t="s">
        <v>333</v>
      </c>
      <c r="I16" s="140">
        <v>1</v>
      </c>
      <c r="J16" s="56">
        <f t="shared" si="1"/>
        <v>10</v>
      </c>
      <c r="K16" s="141">
        <v>0.51</v>
      </c>
      <c r="L16" s="141">
        <f t="shared" si="0"/>
        <v>5.0999999999999996</v>
      </c>
      <c r="M16" s="141" t="s">
        <v>443</v>
      </c>
      <c r="N16" s="140"/>
      <c r="O16" s="103">
        <f>(J16+J41)</f>
        <v>15</v>
      </c>
      <c r="P16" s="74" t="s">
        <v>485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</row>
    <row r="17" spans="1:1775" s="18" customFormat="1" x14ac:dyDescent="0.25">
      <c r="A17" s="33">
        <v>15</v>
      </c>
      <c r="B17" s="57" t="s">
        <v>286</v>
      </c>
      <c r="C17" s="57" t="s">
        <v>340</v>
      </c>
      <c r="D17" s="57" t="s">
        <v>285</v>
      </c>
      <c r="E17" s="57" t="s">
        <v>341</v>
      </c>
      <c r="F17" s="57" t="s">
        <v>285</v>
      </c>
      <c r="G17" s="57" t="s">
        <v>74</v>
      </c>
      <c r="H17" s="57" t="s">
        <v>342</v>
      </c>
      <c r="I17" s="135">
        <v>1</v>
      </c>
      <c r="J17" s="58">
        <f t="shared" si="1"/>
        <v>10</v>
      </c>
      <c r="K17" s="139">
        <v>7.24</v>
      </c>
      <c r="L17" s="139">
        <f t="shared" si="0"/>
        <v>72.400000000000006</v>
      </c>
      <c r="M17" s="139">
        <v>17</v>
      </c>
      <c r="N17" s="135"/>
      <c r="O17" s="59">
        <f>(J17+J42)</f>
        <v>15</v>
      </c>
      <c r="P17" s="59" t="s">
        <v>558</v>
      </c>
    </row>
    <row r="18" spans="1:1775" s="22" customFormat="1" x14ac:dyDescent="0.25">
      <c r="A18" s="49">
        <v>16</v>
      </c>
      <c r="B18" s="53" t="s">
        <v>282</v>
      </c>
      <c r="C18" s="57" t="s">
        <v>343</v>
      </c>
      <c r="D18" s="57" t="s">
        <v>282</v>
      </c>
      <c r="E18" s="57" t="s">
        <v>344</v>
      </c>
      <c r="F18" s="57" t="s">
        <v>345</v>
      </c>
      <c r="G18" s="57" t="s">
        <v>79</v>
      </c>
      <c r="H18" s="57">
        <v>1022231</v>
      </c>
      <c r="I18" s="135">
        <v>9</v>
      </c>
      <c r="J18" s="58">
        <f t="shared" si="1"/>
        <v>90</v>
      </c>
      <c r="K18" s="139">
        <v>0.12</v>
      </c>
      <c r="L18" s="139">
        <f t="shared" si="0"/>
        <v>10.799999999999999</v>
      </c>
      <c r="M18" s="139">
        <v>200</v>
      </c>
      <c r="N18" s="135"/>
      <c r="O18" s="59">
        <f>(J18+J43)</f>
        <v>110</v>
      </c>
      <c r="P18" s="59" t="s">
        <v>552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  <c r="AMF18" s="18"/>
      <c r="AMG18" s="18"/>
      <c r="AMH18" s="18"/>
      <c r="AMI18" s="18"/>
      <c r="AMJ18" s="18"/>
      <c r="AMK18" s="18"/>
      <c r="AML18" s="18"/>
      <c r="AMM18" s="18"/>
      <c r="AMN18" s="18"/>
      <c r="AMO18" s="18"/>
      <c r="AMP18" s="18"/>
      <c r="AMQ18" s="18"/>
      <c r="AMR18" s="18"/>
      <c r="AMS18" s="18"/>
      <c r="AMT18" s="18"/>
      <c r="AMU18" s="18"/>
      <c r="AMV18" s="18"/>
      <c r="AMW18" s="18"/>
      <c r="AMX18" s="18"/>
      <c r="AMY18" s="18"/>
      <c r="AMZ18" s="18"/>
      <c r="ANA18" s="18"/>
      <c r="ANB18" s="18"/>
      <c r="ANC18" s="18"/>
      <c r="AND18" s="18"/>
      <c r="ANE18" s="18"/>
      <c r="ANF18" s="18"/>
      <c r="ANG18" s="18"/>
      <c r="ANH18" s="18"/>
      <c r="ANI18" s="18"/>
      <c r="ANJ18" s="18"/>
      <c r="ANK18" s="18"/>
      <c r="ANL18" s="18"/>
      <c r="ANM18" s="18"/>
      <c r="ANN18" s="18"/>
      <c r="ANO18" s="18"/>
      <c r="ANP18" s="18"/>
      <c r="ANQ18" s="18"/>
      <c r="ANR18" s="18"/>
      <c r="ANS18" s="18"/>
      <c r="ANT18" s="18"/>
      <c r="ANU18" s="18"/>
      <c r="ANV18" s="18"/>
      <c r="ANW18" s="18"/>
      <c r="ANX18" s="18"/>
      <c r="ANY18" s="18"/>
      <c r="ANZ18" s="18"/>
      <c r="AOA18" s="18"/>
      <c r="AOB18" s="18"/>
      <c r="AOC18" s="18"/>
      <c r="AOD18" s="18"/>
      <c r="AOE18" s="18"/>
      <c r="AOF18" s="18"/>
      <c r="AOG18" s="18"/>
      <c r="AOH18" s="18"/>
      <c r="AOI18" s="18"/>
      <c r="AOJ18" s="18"/>
      <c r="AOK18" s="18"/>
      <c r="AOL18" s="18"/>
      <c r="AOM18" s="18"/>
      <c r="AON18" s="18"/>
      <c r="AOO18" s="18"/>
      <c r="AOP18" s="18"/>
      <c r="AOQ18" s="18"/>
      <c r="AOR18" s="18"/>
      <c r="AOS18" s="18"/>
      <c r="AOT18" s="18"/>
      <c r="AOU18" s="18"/>
      <c r="AOV18" s="18"/>
      <c r="AOW18" s="18"/>
      <c r="AOX18" s="18"/>
      <c r="AOY18" s="18"/>
      <c r="AOZ18" s="18"/>
      <c r="APA18" s="18"/>
      <c r="APB18" s="18"/>
      <c r="APC18" s="18"/>
      <c r="APD18" s="18"/>
      <c r="APE18" s="18"/>
      <c r="APF18" s="18"/>
      <c r="APG18" s="18"/>
      <c r="APH18" s="18"/>
      <c r="API18" s="18"/>
      <c r="APJ18" s="18"/>
      <c r="APK18" s="18"/>
      <c r="APL18" s="18"/>
      <c r="APM18" s="18"/>
      <c r="APN18" s="18"/>
      <c r="APO18" s="18"/>
      <c r="APP18" s="18"/>
      <c r="APQ18" s="18"/>
      <c r="APR18" s="18"/>
      <c r="APS18" s="18"/>
      <c r="APT18" s="18"/>
      <c r="APU18" s="18"/>
      <c r="APV18" s="18"/>
      <c r="APW18" s="18"/>
      <c r="APX18" s="18"/>
      <c r="APY18" s="18"/>
      <c r="APZ18" s="18"/>
      <c r="AQA18" s="18"/>
      <c r="AQB18" s="18"/>
      <c r="AQC18" s="18"/>
      <c r="AQD18" s="18"/>
      <c r="AQE18" s="18"/>
      <c r="AQF18" s="18"/>
      <c r="AQG18" s="18"/>
      <c r="AQH18" s="18"/>
      <c r="AQI18" s="18"/>
      <c r="AQJ18" s="18"/>
      <c r="AQK18" s="18"/>
      <c r="AQL18" s="18"/>
      <c r="AQM18" s="18"/>
      <c r="AQN18" s="18"/>
      <c r="AQO18" s="18"/>
      <c r="AQP18" s="18"/>
      <c r="AQQ18" s="18"/>
      <c r="AQR18" s="18"/>
      <c r="AQS18" s="18"/>
      <c r="AQT18" s="18"/>
      <c r="AQU18" s="18"/>
      <c r="AQV18" s="18"/>
      <c r="AQW18" s="18"/>
      <c r="AQX18" s="18"/>
      <c r="AQY18" s="18"/>
      <c r="AQZ18" s="18"/>
      <c r="ARA18" s="18"/>
      <c r="ARB18" s="18"/>
      <c r="ARC18" s="18"/>
      <c r="ARD18" s="18"/>
      <c r="ARE18" s="18"/>
      <c r="ARF18" s="18"/>
      <c r="ARG18" s="18"/>
      <c r="ARH18" s="18"/>
      <c r="ARI18" s="18"/>
      <c r="ARJ18" s="18"/>
      <c r="ARK18" s="18"/>
      <c r="ARL18" s="18"/>
      <c r="ARM18" s="18"/>
      <c r="ARN18" s="18"/>
      <c r="ARO18" s="18"/>
      <c r="ARP18" s="18"/>
      <c r="ARQ18" s="18"/>
      <c r="ARR18" s="18"/>
      <c r="ARS18" s="18"/>
      <c r="ART18" s="18"/>
      <c r="ARU18" s="18"/>
      <c r="ARV18" s="18"/>
      <c r="ARW18" s="18"/>
      <c r="ARX18" s="18"/>
      <c r="ARY18" s="18"/>
      <c r="ARZ18" s="18"/>
      <c r="ASA18" s="18"/>
      <c r="ASB18" s="18"/>
      <c r="ASC18" s="18"/>
      <c r="ASD18" s="18"/>
      <c r="ASE18" s="18"/>
      <c r="ASF18" s="18"/>
      <c r="ASG18" s="18"/>
      <c r="ASH18" s="18"/>
      <c r="ASI18" s="18"/>
      <c r="ASJ18" s="18"/>
      <c r="ASK18" s="18"/>
      <c r="ASL18" s="18"/>
      <c r="ASM18" s="18"/>
      <c r="ASN18" s="18"/>
      <c r="ASO18" s="18"/>
      <c r="ASP18" s="18"/>
      <c r="ASQ18" s="18"/>
      <c r="ASR18" s="18"/>
      <c r="ASS18" s="18"/>
      <c r="AST18" s="18"/>
      <c r="ASU18" s="18"/>
      <c r="ASV18" s="18"/>
      <c r="ASW18" s="18"/>
      <c r="ASX18" s="18"/>
      <c r="ASY18" s="18"/>
      <c r="ASZ18" s="18"/>
      <c r="ATA18" s="18"/>
      <c r="ATB18" s="18"/>
      <c r="ATC18" s="18"/>
      <c r="ATD18" s="18"/>
      <c r="ATE18" s="18"/>
      <c r="ATF18" s="18"/>
      <c r="ATG18" s="18"/>
      <c r="ATH18" s="18"/>
      <c r="ATI18" s="18"/>
      <c r="ATJ18" s="18"/>
      <c r="ATK18" s="18"/>
      <c r="ATL18" s="18"/>
      <c r="ATM18" s="18"/>
      <c r="ATN18" s="18"/>
      <c r="ATO18" s="18"/>
      <c r="ATP18" s="18"/>
      <c r="ATQ18" s="18"/>
      <c r="ATR18" s="18"/>
      <c r="ATS18" s="18"/>
      <c r="ATT18" s="18"/>
      <c r="ATU18" s="18"/>
      <c r="ATV18" s="18"/>
      <c r="ATW18" s="18"/>
      <c r="ATX18" s="18"/>
      <c r="ATY18" s="18"/>
      <c r="ATZ18" s="18"/>
      <c r="AUA18" s="18"/>
      <c r="AUB18" s="18"/>
      <c r="AUC18" s="18"/>
      <c r="AUD18" s="18"/>
      <c r="AUE18" s="18"/>
      <c r="AUF18" s="18"/>
      <c r="AUG18" s="18"/>
      <c r="AUH18" s="18"/>
      <c r="AUI18" s="18"/>
      <c r="AUJ18" s="18"/>
      <c r="AUK18" s="18"/>
      <c r="AUL18" s="18"/>
      <c r="AUM18" s="18"/>
      <c r="AUN18" s="18"/>
      <c r="AUO18" s="18"/>
      <c r="AUP18" s="18"/>
      <c r="AUQ18" s="18"/>
      <c r="AUR18" s="18"/>
      <c r="AUS18" s="18"/>
      <c r="AUT18" s="18"/>
      <c r="AUU18" s="18"/>
      <c r="AUV18" s="18"/>
      <c r="AUW18" s="18"/>
      <c r="AUX18" s="18"/>
      <c r="AUY18" s="18"/>
      <c r="AUZ18" s="18"/>
      <c r="AVA18" s="18"/>
      <c r="AVB18" s="18"/>
      <c r="AVC18" s="18"/>
      <c r="AVD18" s="18"/>
      <c r="AVE18" s="18"/>
      <c r="AVF18" s="18"/>
      <c r="AVG18" s="18"/>
      <c r="AVH18" s="18"/>
      <c r="AVI18" s="18"/>
      <c r="AVJ18" s="18"/>
      <c r="AVK18" s="18"/>
      <c r="AVL18" s="18"/>
      <c r="AVM18" s="18"/>
      <c r="AVN18" s="18"/>
      <c r="AVO18" s="18"/>
      <c r="AVP18" s="18"/>
      <c r="AVQ18" s="18"/>
      <c r="AVR18" s="18"/>
      <c r="AVS18" s="18"/>
      <c r="AVT18" s="18"/>
      <c r="AVU18" s="18"/>
      <c r="AVV18" s="18"/>
      <c r="AVW18" s="18"/>
      <c r="AVX18" s="18"/>
      <c r="AVY18" s="18"/>
      <c r="AVZ18" s="18"/>
      <c r="AWA18" s="18"/>
      <c r="AWB18" s="18"/>
      <c r="AWC18" s="18"/>
      <c r="AWD18" s="18"/>
      <c r="AWE18" s="18"/>
      <c r="AWF18" s="18"/>
      <c r="AWG18" s="18"/>
      <c r="AWH18" s="18"/>
      <c r="AWI18" s="18"/>
      <c r="AWJ18" s="18"/>
      <c r="AWK18" s="18"/>
      <c r="AWL18" s="18"/>
      <c r="AWM18" s="18"/>
      <c r="AWN18" s="18"/>
      <c r="AWO18" s="18"/>
      <c r="AWP18" s="18"/>
      <c r="AWQ18" s="18"/>
      <c r="AWR18" s="18"/>
      <c r="AWS18" s="18"/>
      <c r="AWT18" s="18"/>
      <c r="AWU18" s="18"/>
      <c r="AWV18" s="18"/>
      <c r="AWW18" s="18"/>
      <c r="AWX18" s="18"/>
      <c r="AWY18" s="18"/>
      <c r="AWZ18" s="18"/>
      <c r="AXA18" s="18"/>
      <c r="AXB18" s="18"/>
      <c r="AXC18" s="18"/>
      <c r="AXD18" s="18"/>
      <c r="AXE18" s="18"/>
      <c r="AXF18" s="18"/>
      <c r="AXG18" s="18"/>
      <c r="AXH18" s="18"/>
      <c r="AXI18" s="18"/>
      <c r="AXJ18" s="18"/>
      <c r="AXK18" s="18"/>
      <c r="AXL18" s="18"/>
      <c r="AXM18" s="18"/>
      <c r="AXN18" s="18"/>
      <c r="AXO18" s="18"/>
      <c r="AXP18" s="18"/>
      <c r="AXQ18" s="18"/>
      <c r="AXR18" s="18"/>
      <c r="AXS18" s="18"/>
      <c r="AXT18" s="18"/>
      <c r="AXU18" s="18"/>
      <c r="AXV18" s="18"/>
      <c r="AXW18" s="18"/>
      <c r="AXX18" s="18"/>
      <c r="AXY18" s="18"/>
      <c r="AXZ18" s="18"/>
      <c r="AYA18" s="18"/>
      <c r="AYB18" s="18"/>
      <c r="AYC18" s="18"/>
      <c r="AYD18" s="18"/>
      <c r="AYE18" s="18"/>
      <c r="AYF18" s="18"/>
      <c r="AYG18" s="18"/>
      <c r="AYH18" s="18"/>
      <c r="AYI18" s="18"/>
      <c r="AYJ18" s="18"/>
      <c r="AYK18" s="18"/>
      <c r="AYL18" s="18"/>
      <c r="AYM18" s="18"/>
      <c r="AYN18" s="18"/>
      <c r="AYO18" s="18"/>
      <c r="AYP18" s="18"/>
      <c r="AYQ18" s="18"/>
      <c r="AYR18" s="18"/>
      <c r="AYS18" s="18"/>
      <c r="AYT18" s="18"/>
      <c r="AYU18" s="18"/>
      <c r="AYV18" s="18"/>
      <c r="AYW18" s="18"/>
      <c r="AYX18" s="18"/>
      <c r="AYY18" s="18"/>
      <c r="AYZ18" s="18"/>
      <c r="AZA18" s="18"/>
      <c r="AZB18" s="18"/>
      <c r="AZC18" s="18"/>
      <c r="AZD18" s="18"/>
      <c r="AZE18" s="18"/>
      <c r="AZF18" s="18"/>
      <c r="AZG18" s="18"/>
      <c r="AZH18" s="18"/>
      <c r="AZI18" s="18"/>
      <c r="AZJ18" s="18"/>
      <c r="AZK18" s="18"/>
      <c r="AZL18" s="18"/>
      <c r="AZM18" s="18"/>
      <c r="AZN18" s="18"/>
      <c r="AZO18" s="18"/>
      <c r="AZP18" s="18"/>
      <c r="AZQ18" s="18"/>
      <c r="AZR18" s="18"/>
      <c r="AZS18" s="18"/>
      <c r="AZT18" s="18"/>
      <c r="AZU18" s="18"/>
      <c r="AZV18" s="18"/>
      <c r="AZW18" s="18"/>
      <c r="AZX18" s="18"/>
      <c r="AZY18" s="18"/>
      <c r="AZZ18" s="18"/>
      <c r="BAA18" s="18"/>
      <c r="BAB18" s="18"/>
      <c r="BAC18" s="18"/>
      <c r="BAD18" s="18"/>
      <c r="BAE18" s="18"/>
      <c r="BAF18" s="18"/>
      <c r="BAG18" s="18"/>
      <c r="BAH18" s="18"/>
      <c r="BAI18" s="18"/>
      <c r="BAJ18" s="18"/>
      <c r="BAK18" s="18"/>
      <c r="BAL18" s="18"/>
      <c r="BAM18" s="18"/>
      <c r="BAN18" s="18"/>
      <c r="BAO18" s="18"/>
      <c r="BAP18" s="18"/>
      <c r="BAQ18" s="18"/>
      <c r="BAR18" s="18"/>
      <c r="BAS18" s="18"/>
      <c r="BAT18" s="18"/>
      <c r="BAU18" s="18"/>
      <c r="BAV18" s="18"/>
      <c r="BAW18" s="18"/>
      <c r="BAX18" s="18"/>
      <c r="BAY18" s="18"/>
      <c r="BAZ18" s="18"/>
      <c r="BBA18" s="18"/>
      <c r="BBB18" s="18"/>
      <c r="BBC18" s="18"/>
      <c r="BBD18" s="18"/>
      <c r="BBE18" s="18"/>
      <c r="BBF18" s="18"/>
      <c r="BBG18" s="18"/>
      <c r="BBH18" s="18"/>
      <c r="BBI18" s="18"/>
      <c r="BBJ18" s="18"/>
      <c r="BBK18" s="18"/>
      <c r="BBL18" s="18"/>
      <c r="BBM18" s="18"/>
      <c r="BBN18" s="18"/>
      <c r="BBO18" s="18"/>
      <c r="BBP18" s="18"/>
      <c r="BBQ18" s="18"/>
      <c r="BBR18" s="18"/>
      <c r="BBS18" s="18"/>
      <c r="BBT18" s="18"/>
      <c r="BBU18" s="18"/>
      <c r="BBV18" s="18"/>
      <c r="BBW18" s="18"/>
      <c r="BBX18" s="18"/>
      <c r="BBY18" s="18"/>
      <c r="BBZ18" s="18"/>
      <c r="BCA18" s="18"/>
      <c r="BCB18" s="18"/>
      <c r="BCC18" s="18"/>
      <c r="BCD18" s="18"/>
      <c r="BCE18" s="18"/>
      <c r="BCF18" s="18"/>
      <c r="BCG18" s="18"/>
      <c r="BCH18" s="18"/>
      <c r="BCI18" s="18"/>
      <c r="BCJ18" s="18"/>
      <c r="BCK18" s="18"/>
      <c r="BCL18" s="18"/>
      <c r="BCM18" s="18"/>
      <c r="BCN18" s="18"/>
      <c r="BCO18" s="18"/>
      <c r="BCP18" s="18"/>
      <c r="BCQ18" s="18"/>
      <c r="BCR18" s="18"/>
      <c r="BCS18" s="18"/>
      <c r="BCT18" s="18"/>
      <c r="BCU18" s="18"/>
      <c r="BCV18" s="18"/>
      <c r="BCW18" s="18"/>
      <c r="BCX18" s="18"/>
      <c r="BCY18" s="18"/>
      <c r="BCZ18" s="18"/>
      <c r="BDA18" s="18"/>
      <c r="BDB18" s="18"/>
      <c r="BDC18" s="18"/>
      <c r="BDD18" s="18"/>
      <c r="BDE18" s="18"/>
      <c r="BDF18" s="18"/>
      <c r="BDG18" s="18"/>
      <c r="BDH18" s="18"/>
      <c r="BDI18" s="18"/>
      <c r="BDJ18" s="18"/>
      <c r="BDK18" s="18"/>
      <c r="BDL18" s="18"/>
      <c r="BDM18" s="18"/>
      <c r="BDN18" s="18"/>
      <c r="BDO18" s="18"/>
      <c r="BDP18" s="18"/>
      <c r="BDQ18" s="18"/>
      <c r="BDR18" s="18"/>
      <c r="BDS18" s="18"/>
      <c r="BDT18" s="18"/>
      <c r="BDU18" s="18"/>
      <c r="BDV18" s="18"/>
      <c r="BDW18" s="18"/>
      <c r="BDX18" s="18"/>
      <c r="BDY18" s="18"/>
      <c r="BDZ18" s="18"/>
      <c r="BEA18" s="18"/>
      <c r="BEB18" s="18"/>
      <c r="BEC18" s="18"/>
      <c r="BED18" s="18"/>
      <c r="BEE18" s="18"/>
      <c r="BEF18" s="18"/>
      <c r="BEG18" s="18"/>
      <c r="BEH18" s="18"/>
      <c r="BEI18" s="18"/>
      <c r="BEJ18" s="18"/>
      <c r="BEK18" s="18"/>
      <c r="BEL18" s="18"/>
      <c r="BEM18" s="18"/>
      <c r="BEN18" s="18"/>
      <c r="BEO18" s="18"/>
      <c r="BEP18" s="18"/>
      <c r="BEQ18" s="18"/>
      <c r="BER18" s="18"/>
      <c r="BES18" s="18"/>
      <c r="BET18" s="18"/>
      <c r="BEU18" s="18"/>
      <c r="BEV18" s="18"/>
      <c r="BEW18" s="18"/>
      <c r="BEX18" s="18"/>
      <c r="BEY18" s="18"/>
      <c r="BEZ18" s="18"/>
      <c r="BFA18" s="18"/>
      <c r="BFB18" s="18"/>
      <c r="BFC18" s="18"/>
      <c r="BFD18" s="18"/>
      <c r="BFE18" s="18"/>
      <c r="BFF18" s="18"/>
      <c r="BFG18" s="18"/>
      <c r="BFH18" s="18"/>
      <c r="BFI18" s="18"/>
      <c r="BFJ18" s="18"/>
      <c r="BFK18" s="18"/>
      <c r="BFL18" s="18"/>
      <c r="BFM18" s="18"/>
      <c r="BFN18" s="18"/>
      <c r="BFO18" s="18"/>
      <c r="BFP18" s="18"/>
      <c r="BFQ18" s="18"/>
      <c r="BFR18" s="18"/>
      <c r="BFS18" s="18"/>
      <c r="BFT18" s="18"/>
      <c r="BFU18" s="18"/>
      <c r="BFV18" s="18"/>
      <c r="BFW18" s="18"/>
      <c r="BFX18" s="18"/>
      <c r="BFY18" s="18"/>
      <c r="BFZ18" s="18"/>
      <c r="BGA18" s="18"/>
      <c r="BGB18" s="18"/>
      <c r="BGC18" s="18"/>
      <c r="BGD18" s="18"/>
      <c r="BGE18" s="18"/>
      <c r="BGF18" s="18"/>
      <c r="BGG18" s="18"/>
      <c r="BGH18" s="18"/>
      <c r="BGI18" s="18"/>
      <c r="BGJ18" s="18"/>
      <c r="BGK18" s="18"/>
      <c r="BGL18" s="18"/>
      <c r="BGM18" s="18"/>
      <c r="BGN18" s="18"/>
      <c r="BGO18" s="18"/>
      <c r="BGP18" s="18"/>
      <c r="BGQ18" s="18"/>
      <c r="BGR18" s="18"/>
      <c r="BGS18" s="18"/>
      <c r="BGT18" s="18"/>
      <c r="BGU18" s="18"/>
      <c r="BGV18" s="18"/>
      <c r="BGW18" s="18"/>
      <c r="BGX18" s="18"/>
      <c r="BGY18" s="18"/>
      <c r="BGZ18" s="18"/>
      <c r="BHA18" s="18"/>
      <c r="BHB18" s="18"/>
      <c r="BHC18" s="18"/>
      <c r="BHD18" s="18"/>
      <c r="BHE18" s="18"/>
      <c r="BHF18" s="18"/>
      <c r="BHG18" s="18"/>
      <c r="BHH18" s="18"/>
      <c r="BHI18" s="18"/>
      <c r="BHJ18" s="18"/>
      <c r="BHK18" s="18"/>
      <c r="BHL18" s="18"/>
      <c r="BHM18" s="18"/>
      <c r="BHN18" s="18"/>
      <c r="BHO18" s="18"/>
      <c r="BHP18" s="18"/>
      <c r="BHQ18" s="18"/>
      <c r="BHR18" s="18"/>
      <c r="BHS18" s="18"/>
      <c r="BHT18" s="18"/>
      <c r="BHU18" s="18"/>
      <c r="BHV18" s="18"/>
      <c r="BHW18" s="18"/>
      <c r="BHX18" s="18"/>
      <c r="BHY18" s="18"/>
      <c r="BHZ18" s="18"/>
      <c r="BIA18" s="18"/>
      <c r="BIB18" s="18"/>
      <c r="BIC18" s="18"/>
      <c r="BID18" s="18"/>
      <c r="BIE18" s="18"/>
      <c r="BIF18" s="18"/>
      <c r="BIG18" s="18"/>
      <c r="BIH18" s="18"/>
      <c r="BII18" s="18"/>
      <c r="BIJ18" s="18"/>
      <c r="BIK18" s="18"/>
      <c r="BIL18" s="18"/>
      <c r="BIM18" s="18"/>
      <c r="BIN18" s="18"/>
      <c r="BIO18" s="18"/>
      <c r="BIP18" s="18"/>
      <c r="BIQ18" s="18"/>
      <c r="BIR18" s="18"/>
      <c r="BIS18" s="18"/>
      <c r="BIT18" s="18"/>
      <c r="BIU18" s="18"/>
      <c r="BIV18" s="18"/>
      <c r="BIW18" s="18"/>
      <c r="BIX18" s="18"/>
      <c r="BIY18" s="18"/>
      <c r="BIZ18" s="18"/>
      <c r="BJA18" s="18"/>
      <c r="BJB18" s="18"/>
      <c r="BJC18" s="18"/>
      <c r="BJD18" s="18"/>
      <c r="BJE18" s="18"/>
      <c r="BJF18" s="18"/>
      <c r="BJG18" s="18"/>
      <c r="BJH18" s="18"/>
      <c r="BJI18" s="18"/>
      <c r="BJJ18" s="18"/>
      <c r="BJK18" s="18"/>
      <c r="BJL18" s="18"/>
      <c r="BJM18" s="18"/>
      <c r="BJN18" s="18"/>
      <c r="BJO18" s="18"/>
      <c r="BJP18" s="18"/>
      <c r="BJQ18" s="18"/>
      <c r="BJR18" s="18"/>
      <c r="BJS18" s="18"/>
      <c r="BJT18" s="18"/>
      <c r="BJU18" s="18"/>
      <c r="BJV18" s="18"/>
      <c r="BJW18" s="18"/>
      <c r="BJX18" s="18"/>
      <c r="BJY18" s="18"/>
      <c r="BJZ18" s="18"/>
      <c r="BKA18" s="18"/>
      <c r="BKB18" s="18"/>
      <c r="BKC18" s="18"/>
      <c r="BKD18" s="18"/>
      <c r="BKE18" s="18"/>
      <c r="BKF18" s="18"/>
      <c r="BKG18" s="18"/>
      <c r="BKH18" s="18"/>
      <c r="BKI18" s="18"/>
      <c r="BKJ18" s="18"/>
      <c r="BKK18" s="18"/>
      <c r="BKL18" s="18"/>
      <c r="BKM18" s="18"/>
      <c r="BKN18" s="18"/>
      <c r="BKO18" s="18"/>
      <c r="BKP18" s="18"/>
      <c r="BKQ18" s="18"/>
      <c r="BKR18" s="18"/>
      <c r="BKS18" s="18"/>
      <c r="BKT18" s="18"/>
      <c r="BKU18" s="18"/>
      <c r="BKV18" s="18"/>
      <c r="BKW18" s="18"/>
      <c r="BKX18" s="18"/>
      <c r="BKY18" s="18"/>
      <c r="BKZ18" s="18"/>
      <c r="BLA18" s="18"/>
      <c r="BLB18" s="18"/>
      <c r="BLC18" s="18"/>
      <c r="BLD18" s="18"/>
      <c r="BLE18" s="18"/>
      <c r="BLF18" s="18"/>
      <c r="BLG18" s="18"/>
      <c r="BLH18" s="18"/>
      <c r="BLI18" s="18"/>
      <c r="BLJ18" s="18"/>
      <c r="BLK18" s="18"/>
      <c r="BLL18" s="18"/>
      <c r="BLM18" s="18"/>
      <c r="BLN18" s="18"/>
      <c r="BLO18" s="18"/>
      <c r="BLP18" s="18"/>
      <c r="BLQ18" s="18"/>
      <c r="BLR18" s="18"/>
      <c r="BLS18" s="18"/>
      <c r="BLT18" s="18"/>
      <c r="BLU18" s="18"/>
      <c r="BLV18" s="18"/>
      <c r="BLW18" s="18"/>
      <c r="BLX18" s="18"/>
      <c r="BLY18" s="18"/>
      <c r="BLZ18" s="18"/>
      <c r="BMA18" s="18"/>
      <c r="BMB18" s="18"/>
      <c r="BMC18" s="18"/>
      <c r="BMD18" s="18"/>
      <c r="BME18" s="18"/>
      <c r="BMF18" s="18"/>
      <c r="BMG18" s="18"/>
      <c r="BMH18" s="18"/>
      <c r="BMI18" s="18"/>
      <c r="BMJ18" s="18"/>
      <c r="BMK18" s="18"/>
      <c r="BML18" s="18"/>
      <c r="BMM18" s="18"/>
      <c r="BMN18" s="18"/>
      <c r="BMO18" s="18"/>
      <c r="BMP18" s="18"/>
      <c r="BMQ18" s="18"/>
      <c r="BMR18" s="18"/>
      <c r="BMS18" s="18"/>
      <c r="BMT18" s="18"/>
      <c r="BMU18" s="18"/>
      <c r="BMV18" s="18"/>
      <c r="BMW18" s="18"/>
      <c r="BMX18" s="18"/>
      <c r="BMY18" s="18"/>
      <c r="BMZ18" s="18"/>
      <c r="BNA18" s="18"/>
      <c r="BNB18" s="18"/>
      <c r="BNC18" s="18"/>
      <c r="BND18" s="18"/>
      <c r="BNE18" s="18"/>
      <c r="BNF18" s="18"/>
      <c r="BNG18" s="18"/>
      <c r="BNH18" s="18"/>
      <c r="BNI18" s="18"/>
      <c r="BNJ18" s="18"/>
      <c r="BNK18" s="18"/>
      <c r="BNL18" s="18"/>
      <c r="BNM18" s="18"/>
      <c r="BNN18" s="18"/>
      <c r="BNO18" s="18"/>
      <c r="BNP18" s="18"/>
      <c r="BNQ18" s="18"/>
      <c r="BNR18" s="18"/>
      <c r="BNS18" s="18"/>
      <c r="BNT18" s="18"/>
      <c r="BNU18" s="18"/>
      <c r="BNV18" s="18"/>
      <c r="BNW18" s="18"/>
      <c r="BNX18" s="18"/>
      <c r="BNY18" s="18"/>
      <c r="BNZ18" s="18"/>
      <c r="BOA18" s="18"/>
      <c r="BOB18" s="18"/>
      <c r="BOC18" s="18"/>
      <c r="BOD18" s="18"/>
      <c r="BOE18" s="18"/>
      <c r="BOF18" s="18"/>
      <c r="BOG18" s="18"/>
      <c r="BOH18" s="18"/>
      <c r="BOI18" s="18"/>
      <c r="BOJ18" s="18"/>
      <c r="BOK18" s="18"/>
      <c r="BOL18" s="18"/>
      <c r="BOM18" s="18"/>
      <c r="BON18" s="18"/>
      <c r="BOO18" s="18"/>
      <c r="BOP18" s="18"/>
      <c r="BOQ18" s="18"/>
      <c r="BOR18" s="18"/>
      <c r="BOS18" s="18"/>
      <c r="BOT18" s="18"/>
      <c r="BOU18" s="18"/>
      <c r="BOV18" s="18"/>
      <c r="BOW18" s="18"/>
      <c r="BOX18" s="18"/>
      <c r="BOY18" s="18"/>
      <c r="BOZ18" s="18"/>
      <c r="BPA18" s="18"/>
      <c r="BPB18" s="18"/>
      <c r="BPC18" s="18"/>
      <c r="BPD18" s="18"/>
      <c r="BPE18" s="18"/>
      <c r="BPF18" s="18"/>
      <c r="BPG18" s="18"/>
    </row>
    <row r="19" spans="1:1775" s="22" customFormat="1" x14ac:dyDescent="0.25">
      <c r="A19" s="33">
        <v>17</v>
      </c>
      <c r="B19" s="32" t="s">
        <v>130</v>
      </c>
      <c r="C19" s="32" t="s">
        <v>358</v>
      </c>
      <c r="D19" s="30" t="s">
        <v>566</v>
      </c>
      <c r="E19" s="32" t="s">
        <v>357</v>
      </c>
      <c r="F19" s="30" t="s">
        <v>566</v>
      </c>
      <c r="G19" s="32"/>
      <c r="H19" s="32"/>
      <c r="I19" s="142">
        <v>2</v>
      </c>
      <c r="J19" s="68">
        <f t="shared" si="1"/>
        <v>20</v>
      </c>
      <c r="K19" s="143">
        <v>5.93</v>
      </c>
      <c r="L19" s="143">
        <f t="shared" si="0"/>
        <v>118.6</v>
      </c>
      <c r="M19" s="143"/>
      <c r="N19" s="142"/>
      <c r="O19" s="103"/>
      <c r="P19" s="74" t="s">
        <v>567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  <c r="AMI19" s="18"/>
      <c r="AMJ19" s="18"/>
      <c r="AMK19" s="18"/>
      <c r="AML19" s="18"/>
      <c r="AMM19" s="18"/>
      <c r="AMN19" s="18"/>
      <c r="AMO19" s="18"/>
      <c r="AMP19" s="18"/>
      <c r="AMQ19" s="18"/>
      <c r="AMR19" s="18"/>
      <c r="AMS19" s="18"/>
      <c r="AMT19" s="18"/>
      <c r="AMU19" s="18"/>
      <c r="AMV19" s="18"/>
      <c r="AMW19" s="18"/>
      <c r="AMX19" s="18"/>
      <c r="AMY19" s="18"/>
      <c r="AMZ19" s="18"/>
      <c r="ANA19" s="18"/>
      <c r="ANB19" s="18"/>
      <c r="ANC19" s="18"/>
      <c r="AND19" s="18"/>
      <c r="ANE19" s="18"/>
      <c r="ANF19" s="18"/>
      <c r="ANG19" s="18"/>
      <c r="ANH19" s="18"/>
      <c r="ANI19" s="18"/>
      <c r="ANJ19" s="18"/>
      <c r="ANK19" s="18"/>
      <c r="ANL19" s="18"/>
      <c r="ANM19" s="18"/>
      <c r="ANN19" s="18"/>
      <c r="ANO19" s="18"/>
      <c r="ANP19" s="18"/>
      <c r="ANQ19" s="18"/>
      <c r="ANR19" s="18"/>
      <c r="ANS19" s="18"/>
      <c r="ANT19" s="18"/>
      <c r="ANU19" s="18"/>
      <c r="ANV19" s="18"/>
      <c r="ANW19" s="18"/>
      <c r="ANX19" s="18"/>
      <c r="ANY19" s="18"/>
      <c r="ANZ19" s="18"/>
      <c r="AOA19" s="18"/>
      <c r="AOB19" s="18"/>
      <c r="AOC19" s="18"/>
      <c r="AOD19" s="18"/>
      <c r="AOE19" s="18"/>
      <c r="AOF19" s="18"/>
      <c r="AOG19" s="18"/>
      <c r="AOH19" s="18"/>
      <c r="AOI19" s="18"/>
      <c r="AOJ19" s="18"/>
      <c r="AOK19" s="18"/>
      <c r="AOL19" s="18"/>
      <c r="AOM19" s="18"/>
      <c r="AON19" s="18"/>
      <c r="AOO19" s="18"/>
      <c r="AOP19" s="18"/>
      <c r="AOQ19" s="18"/>
      <c r="AOR19" s="18"/>
      <c r="AOS19" s="18"/>
      <c r="AOT19" s="18"/>
      <c r="AOU19" s="18"/>
      <c r="AOV19" s="18"/>
      <c r="AOW19" s="18"/>
      <c r="AOX19" s="18"/>
      <c r="AOY19" s="18"/>
      <c r="AOZ19" s="18"/>
      <c r="APA19" s="18"/>
      <c r="APB19" s="18"/>
      <c r="APC19" s="18"/>
      <c r="APD19" s="18"/>
      <c r="APE19" s="18"/>
      <c r="APF19" s="18"/>
      <c r="APG19" s="18"/>
      <c r="APH19" s="18"/>
      <c r="API19" s="18"/>
      <c r="APJ19" s="18"/>
      <c r="APK19" s="18"/>
      <c r="APL19" s="18"/>
      <c r="APM19" s="18"/>
      <c r="APN19" s="18"/>
      <c r="APO19" s="18"/>
      <c r="APP19" s="18"/>
      <c r="APQ19" s="18"/>
      <c r="APR19" s="18"/>
      <c r="APS19" s="18"/>
      <c r="APT19" s="18"/>
      <c r="APU19" s="18"/>
      <c r="APV19" s="18"/>
      <c r="APW19" s="18"/>
      <c r="APX19" s="18"/>
      <c r="APY19" s="18"/>
      <c r="APZ19" s="18"/>
      <c r="AQA19" s="18"/>
      <c r="AQB19" s="18"/>
      <c r="AQC19" s="18"/>
      <c r="AQD19" s="18"/>
      <c r="AQE19" s="18"/>
      <c r="AQF19" s="18"/>
      <c r="AQG19" s="18"/>
      <c r="AQH19" s="18"/>
      <c r="AQI19" s="18"/>
      <c r="AQJ19" s="18"/>
      <c r="AQK19" s="18"/>
      <c r="AQL19" s="18"/>
      <c r="AQM19" s="18"/>
      <c r="AQN19" s="18"/>
      <c r="AQO19" s="18"/>
      <c r="AQP19" s="18"/>
      <c r="AQQ19" s="18"/>
      <c r="AQR19" s="18"/>
      <c r="AQS19" s="18"/>
      <c r="AQT19" s="18"/>
      <c r="AQU19" s="18"/>
      <c r="AQV19" s="18"/>
      <c r="AQW19" s="18"/>
      <c r="AQX19" s="18"/>
      <c r="AQY19" s="18"/>
      <c r="AQZ19" s="18"/>
      <c r="ARA19" s="18"/>
      <c r="ARB19" s="18"/>
      <c r="ARC19" s="18"/>
      <c r="ARD19" s="18"/>
      <c r="ARE19" s="18"/>
      <c r="ARF19" s="18"/>
      <c r="ARG19" s="18"/>
      <c r="ARH19" s="18"/>
      <c r="ARI19" s="18"/>
      <c r="ARJ19" s="18"/>
      <c r="ARK19" s="18"/>
      <c r="ARL19" s="18"/>
      <c r="ARM19" s="18"/>
      <c r="ARN19" s="18"/>
      <c r="ARO19" s="18"/>
      <c r="ARP19" s="18"/>
      <c r="ARQ19" s="18"/>
      <c r="ARR19" s="18"/>
      <c r="ARS19" s="18"/>
      <c r="ART19" s="18"/>
      <c r="ARU19" s="18"/>
      <c r="ARV19" s="18"/>
      <c r="ARW19" s="18"/>
      <c r="ARX19" s="18"/>
      <c r="ARY19" s="18"/>
      <c r="ARZ19" s="18"/>
      <c r="ASA19" s="18"/>
      <c r="ASB19" s="18"/>
      <c r="ASC19" s="18"/>
      <c r="ASD19" s="18"/>
      <c r="ASE19" s="18"/>
      <c r="ASF19" s="18"/>
      <c r="ASG19" s="18"/>
      <c r="ASH19" s="18"/>
      <c r="ASI19" s="18"/>
      <c r="ASJ19" s="18"/>
      <c r="ASK19" s="18"/>
      <c r="ASL19" s="18"/>
      <c r="ASM19" s="18"/>
      <c r="ASN19" s="18"/>
      <c r="ASO19" s="18"/>
      <c r="ASP19" s="18"/>
      <c r="ASQ19" s="18"/>
      <c r="ASR19" s="18"/>
      <c r="ASS19" s="18"/>
      <c r="AST19" s="18"/>
      <c r="ASU19" s="18"/>
      <c r="ASV19" s="18"/>
      <c r="ASW19" s="18"/>
      <c r="ASX19" s="18"/>
      <c r="ASY19" s="18"/>
      <c r="ASZ19" s="18"/>
      <c r="ATA19" s="18"/>
      <c r="ATB19" s="18"/>
      <c r="ATC19" s="18"/>
      <c r="ATD19" s="18"/>
      <c r="ATE19" s="18"/>
      <c r="ATF19" s="18"/>
      <c r="ATG19" s="18"/>
      <c r="ATH19" s="18"/>
      <c r="ATI19" s="18"/>
      <c r="ATJ19" s="18"/>
      <c r="ATK19" s="18"/>
      <c r="ATL19" s="18"/>
      <c r="ATM19" s="18"/>
      <c r="ATN19" s="18"/>
      <c r="ATO19" s="18"/>
      <c r="ATP19" s="18"/>
      <c r="ATQ19" s="18"/>
      <c r="ATR19" s="18"/>
      <c r="ATS19" s="18"/>
      <c r="ATT19" s="18"/>
      <c r="ATU19" s="18"/>
      <c r="ATV19" s="18"/>
      <c r="ATW19" s="18"/>
      <c r="ATX19" s="18"/>
      <c r="ATY19" s="18"/>
      <c r="ATZ19" s="18"/>
      <c r="AUA19" s="18"/>
      <c r="AUB19" s="18"/>
      <c r="AUC19" s="18"/>
      <c r="AUD19" s="18"/>
      <c r="AUE19" s="18"/>
      <c r="AUF19" s="18"/>
      <c r="AUG19" s="18"/>
      <c r="AUH19" s="18"/>
      <c r="AUI19" s="18"/>
      <c r="AUJ19" s="18"/>
      <c r="AUK19" s="18"/>
      <c r="AUL19" s="18"/>
      <c r="AUM19" s="18"/>
      <c r="AUN19" s="18"/>
      <c r="AUO19" s="18"/>
      <c r="AUP19" s="18"/>
      <c r="AUQ19" s="18"/>
      <c r="AUR19" s="18"/>
      <c r="AUS19" s="18"/>
      <c r="AUT19" s="18"/>
      <c r="AUU19" s="18"/>
      <c r="AUV19" s="18"/>
      <c r="AUW19" s="18"/>
      <c r="AUX19" s="18"/>
      <c r="AUY19" s="18"/>
      <c r="AUZ19" s="18"/>
      <c r="AVA19" s="18"/>
      <c r="AVB19" s="18"/>
      <c r="AVC19" s="18"/>
      <c r="AVD19" s="18"/>
      <c r="AVE19" s="18"/>
      <c r="AVF19" s="18"/>
      <c r="AVG19" s="18"/>
      <c r="AVH19" s="18"/>
      <c r="AVI19" s="18"/>
      <c r="AVJ19" s="18"/>
      <c r="AVK19" s="18"/>
      <c r="AVL19" s="18"/>
      <c r="AVM19" s="18"/>
      <c r="AVN19" s="18"/>
      <c r="AVO19" s="18"/>
      <c r="AVP19" s="18"/>
      <c r="AVQ19" s="18"/>
      <c r="AVR19" s="18"/>
      <c r="AVS19" s="18"/>
      <c r="AVT19" s="18"/>
      <c r="AVU19" s="18"/>
      <c r="AVV19" s="18"/>
      <c r="AVW19" s="18"/>
      <c r="AVX19" s="18"/>
      <c r="AVY19" s="18"/>
      <c r="AVZ19" s="18"/>
      <c r="AWA19" s="18"/>
      <c r="AWB19" s="18"/>
      <c r="AWC19" s="18"/>
      <c r="AWD19" s="18"/>
      <c r="AWE19" s="18"/>
      <c r="AWF19" s="18"/>
      <c r="AWG19" s="18"/>
      <c r="AWH19" s="18"/>
      <c r="AWI19" s="18"/>
      <c r="AWJ19" s="18"/>
      <c r="AWK19" s="18"/>
      <c r="AWL19" s="18"/>
      <c r="AWM19" s="18"/>
      <c r="AWN19" s="18"/>
      <c r="AWO19" s="18"/>
      <c r="AWP19" s="18"/>
      <c r="AWQ19" s="18"/>
      <c r="AWR19" s="18"/>
      <c r="AWS19" s="18"/>
      <c r="AWT19" s="18"/>
      <c r="AWU19" s="18"/>
      <c r="AWV19" s="18"/>
      <c r="AWW19" s="18"/>
      <c r="AWX19" s="18"/>
      <c r="AWY19" s="18"/>
      <c r="AWZ19" s="18"/>
      <c r="AXA19" s="18"/>
      <c r="AXB19" s="18"/>
      <c r="AXC19" s="18"/>
      <c r="AXD19" s="18"/>
      <c r="AXE19" s="18"/>
      <c r="AXF19" s="18"/>
      <c r="AXG19" s="18"/>
      <c r="AXH19" s="18"/>
      <c r="AXI19" s="18"/>
      <c r="AXJ19" s="18"/>
      <c r="AXK19" s="18"/>
      <c r="AXL19" s="18"/>
      <c r="AXM19" s="18"/>
      <c r="AXN19" s="18"/>
      <c r="AXO19" s="18"/>
      <c r="AXP19" s="18"/>
      <c r="AXQ19" s="18"/>
      <c r="AXR19" s="18"/>
      <c r="AXS19" s="18"/>
      <c r="AXT19" s="18"/>
      <c r="AXU19" s="18"/>
      <c r="AXV19" s="18"/>
      <c r="AXW19" s="18"/>
      <c r="AXX19" s="18"/>
      <c r="AXY19" s="18"/>
      <c r="AXZ19" s="18"/>
      <c r="AYA19" s="18"/>
      <c r="AYB19" s="18"/>
      <c r="AYC19" s="18"/>
      <c r="AYD19" s="18"/>
      <c r="AYE19" s="18"/>
      <c r="AYF19" s="18"/>
      <c r="AYG19" s="18"/>
      <c r="AYH19" s="18"/>
      <c r="AYI19" s="18"/>
      <c r="AYJ19" s="18"/>
      <c r="AYK19" s="18"/>
      <c r="AYL19" s="18"/>
      <c r="AYM19" s="18"/>
      <c r="AYN19" s="18"/>
      <c r="AYO19" s="18"/>
      <c r="AYP19" s="18"/>
      <c r="AYQ19" s="18"/>
      <c r="AYR19" s="18"/>
      <c r="AYS19" s="18"/>
      <c r="AYT19" s="18"/>
      <c r="AYU19" s="18"/>
      <c r="AYV19" s="18"/>
      <c r="AYW19" s="18"/>
      <c r="AYX19" s="18"/>
      <c r="AYY19" s="18"/>
      <c r="AYZ19" s="18"/>
      <c r="AZA19" s="18"/>
      <c r="AZB19" s="18"/>
      <c r="AZC19" s="18"/>
      <c r="AZD19" s="18"/>
      <c r="AZE19" s="18"/>
      <c r="AZF19" s="18"/>
      <c r="AZG19" s="18"/>
      <c r="AZH19" s="18"/>
      <c r="AZI19" s="18"/>
      <c r="AZJ19" s="18"/>
      <c r="AZK19" s="18"/>
      <c r="AZL19" s="18"/>
      <c r="AZM19" s="18"/>
      <c r="AZN19" s="18"/>
      <c r="AZO19" s="18"/>
      <c r="AZP19" s="18"/>
      <c r="AZQ19" s="18"/>
      <c r="AZR19" s="18"/>
      <c r="AZS19" s="18"/>
      <c r="AZT19" s="18"/>
      <c r="AZU19" s="18"/>
      <c r="AZV19" s="18"/>
      <c r="AZW19" s="18"/>
      <c r="AZX19" s="18"/>
      <c r="AZY19" s="18"/>
      <c r="AZZ19" s="18"/>
      <c r="BAA19" s="18"/>
      <c r="BAB19" s="18"/>
      <c r="BAC19" s="18"/>
      <c r="BAD19" s="18"/>
      <c r="BAE19" s="18"/>
      <c r="BAF19" s="18"/>
      <c r="BAG19" s="18"/>
      <c r="BAH19" s="18"/>
      <c r="BAI19" s="18"/>
      <c r="BAJ19" s="18"/>
      <c r="BAK19" s="18"/>
      <c r="BAL19" s="18"/>
      <c r="BAM19" s="18"/>
      <c r="BAN19" s="18"/>
      <c r="BAO19" s="18"/>
      <c r="BAP19" s="18"/>
      <c r="BAQ19" s="18"/>
      <c r="BAR19" s="18"/>
      <c r="BAS19" s="18"/>
      <c r="BAT19" s="18"/>
      <c r="BAU19" s="18"/>
      <c r="BAV19" s="18"/>
      <c r="BAW19" s="18"/>
      <c r="BAX19" s="18"/>
      <c r="BAY19" s="18"/>
      <c r="BAZ19" s="18"/>
      <c r="BBA19" s="18"/>
      <c r="BBB19" s="18"/>
      <c r="BBC19" s="18"/>
      <c r="BBD19" s="18"/>
      <c r="BBE19" s="18"/>
      <c r="BBF19" s="18"/>
      <c r="BBG19" s="18"/>
      <c r="BBH19" s="18"/>
      <c r="BBI19" s="18"/>
      <c r="BBJ19" s="18"/>
      <c r="BBK19" s="18"/>
      <c r="BBL19" s="18"/>
      <c r="BBM19" s="18"/>
      <c r="BBN19" s="18"/>
      <c r="BBO19" s="18"/>
      <c r="BBP19" s="18"/>
      <c r="BBQ19" s="18"/>
      <c r="BBR19" s="18"/>
      <c r="BBS19" s="18"/>
      <c r="BBT19" s="18"/>
      <c r="BBU19" s="18"/>
      <c r="BBV19" s="18"/>
      <c r="BBW19" s="18"/>
      <c r="BBX19" s="18"/>
      <c r="BBY19" s="18"/>
      <c r="BBZ19" s="18"/>
      <c r="BCA19" s="18"/>
      <c r="BCB19" s="18"/>
      <c r="BCC19" s="18"/>
      <c r="BCD19" s="18"/>
      <c r="BCE19" s="18"/>
      <c r="BCF19" s="18"/>
      <c r="BCG19" s="18"/>
      <c r="BCH19" s="18"/>
      <c r="BCI19" s="18"/>
      <c r="BCJ19" s="18"/>
      <c r="BCK19" s="18"/>
      <c r="BCL19" s="18"/>
      <c r="BCM19" s="18"/>
      <c r="BCN19" s="18"/>
      <c r="BCO19" s="18"/>
      <c r="BCP19" s="18"/>
      <c r="BCQ19" s="18"/>
      <c r="BCR19" s="18"/>
      <c r="BCS19" s="18"/>
      <c r="BCT19" s="18"/>
      <c r="BCU19" s="18"/>
      <c r="BCV19" s="18"/>
      <c r="BCW19" s="18"/>
      <c r="BCX19" s="18"/>
      <c r="BCY19" s="18"/>
      <c r="BCZ19" s="18"/>
      <c r="BDA19" s="18"/>
      <c r="BDB19" s="18"/>
      <c r="BDC19" s="18"/>
      <c r="BDD19" s="18"/>
      <c r="BDE19" s="18"/>
      <c r="BDF19" s="18"/>
      <c r="BDG19" s="18"/>
      <c r="BDH19" s="18"/>
      <c r="BDI19" s="18"/>
      <c r="BDJ19" s="18"/>
      <c r="BDK19" s="18"/>
      <c r="BDL19" s="18"/>
      <c r="BDM19" s="18"/>
      <c r="BDN19" s="18"/>
      <c r="BDO19" s="18"/>
      <c r="BDP19" s="18"/>
      <c r="BDQ19" s="18"/>
      <c r="BDR19" s="18"/>
      <c r="BDS19" s="18"/>
      <c r="BDT19" s="18"/>
      <c r="BDU19" s="18"/>
      <c r="BDV19" s="18"/>
      <c r="BDW19" s="18"/>
      <c r="BDX19" s="18"/>
      <c r="BDY19" s="18"/>
      <c r="BDZ19" s="18"/>
      <c r="BEA19" s="18"/>
      <c r="BEB19" s="18"/>
      <c r="BEC19" s="18"/>
      <c r="BED19" s="18"/>
      <c r="BEE19" s="18"/>
      <c r="BEF19" s="18"/>
      <c r="BEG19" s="18"/>
      <c r="BEH19" s="18"/>
      <c r="BEI19" s="18"/>
      <c r="BEJ19" s="18"/>
      <c r="BEK19" s="18"/>
      <c r="BEL19" s="18"/>
      <c r="BEM19" s="18"/>
      <c r="BEN19" s="18"/>
      <c r="BEO19" s="18"/>
      <c r="BEP19" s="18"/>
      <c r="BEQ19" s="18"/>
      <c r="BER19" s="18"/>
      <c r="BES19" s="18"/>
      <c r="BET19" s="18"/>
      <c r="BEU19" s="18"/>
      <c r="BEV19" s="18"/>
      <c r="BEW19" s="18"/>
      <c r="BEX19" s="18"/>
      <c r="BEY19" s="18"/>
      <c r="BEZ19" s="18"/>
      <c r="BFA19" s="18"/>
      <c r="BFB19" s="18"/>
      <c r="BFC19" s="18"/>
      <c r="BFD19" s="18"/>
      <c r="BFE19" s="18"/>
      <c r="BFF19" s="18"/>
      <c r="BFG19" s="18"/>
      <c r="BFH19" s="18"/>
      <c r="BFI19" s="18"/>
      <c r="BFJ19" s="18"/>
      <c r="BFK19" s="18"/>
      <c r="BFL19" s="18"/>
      <c r="BFM19" s="18"/>
      <c r="BFN19" s="18"/>
      <c r="BFO19" s="18"/>
      <c r="BFP19" s="18"/>
      <c r="BFQ19" s="18"/>
      <c r="BFR19" s="18"/>
      <c r="BFS19" s="18"/>
      <c r="BFT19" s="18"/>
      <c r="BFU19" s="18"/>
      <c r="BFV19" s="18"/>
      <c r="BFW19" s="18"/>
      <c r="BFX19" s="18"/>
      <c r="BFY19" s="18"/>
      <c r="BFZ19" s="18"/>
      <c r="BGA19" s="18"/>
      <c r="BGB19" s="18"/>
      <c r="BGC19" s="18"/>
      <c r="BGD19" s="18"/>
      <c r="BGE19" s="18"/>
      <c r="BGF19" s="18"/>
      <c r="BGG19" s="18"/>
      <c r="BGH19" s="18"/>
      <c r="BGI19" s="18"/>
      <c r="BGJ19" s="18"/>
      <c r="BGK19" s="18"/>
      <c r="BGL19" s="18"/>
      <c r="BGM19" s="18"/>
      <c r="BGN19" s="18"/>
      <c r="BGO19" s="18"/>
      <c r="BGP19" s="18"/>
      <c r="BGQ19" s="18"/>
      <c r="BGR19" s="18"/>
      <c r="BGS19" s="18"/>
      <c r="BGT19" s="18"/>
      <c r="BGU19" s="18"/>
      <c r="BGV19" s="18"/>
      <c r="BGW19" s="18"/>
      <c r="BGX19" s="18"/>
      <c r="BGY19" s="18"/>
      <c r="BGZ19" s="18"/>
      <c r="BHA19" s="18"/>
      <c r="BHB19" s="18"/>
      <c r="BHC19" s="18"/>
      <c r="BHD19" s="18"/>
      <c r="BHE19" s="18"/>
      <c r="BHF19" s="18"/>
      <c r="BHG19" s="18"/>
      <c r="BHH19" s="18"/>
      <c r="BHI19" s="18"/>
      <c r="BHJ19" s="18"/>
      <c r="BHK19" s="18"/>
      <c r="BHL19" s="18"/>
      <c r="BHM19" s="18"/>
      <c r="BHN19" s="18"/>
      <c r="BHO19" s="18"/>
      <c r="BHP19" s="18"/>
      <c r="BHQ19" s="18"/>
      <c r="BHR19" s="18"/>
      <c r="BHS19" s="18"/>
      <c r="BHT19" s="18"/>
      <c r="BHU19" s="18"/>
      <c r="BHV19" s="18"/>
      <c r="BHW19" s="18"/>
      <c r="BHX19" s="18"/>
      <c r="BHY19" s="18"/>
      <c r="BHZ19" s="18"/>
      <c r="BIA19" s="18"/>
      <c r="BIB19" s="18"/>
      <c r="BIC19" s="18"/>
      <c r="BID19" s="18"/>
      <c r="BIE19" s="18"/>
      <c r="BIF19" s="18"/>
      <c r="BIG19" s="18"/>
      <c r="BIH19" s="18"/>
      <c r="BII19" s="18"/>
      <c r="BIJ19" s="18"/>
      <c r="BIK19" s="18"/>
      <c r="BIL19" s="18"/>
      <c r="BIM19" s="18"/>
      <c r="BIN19" s="18"/>
      <c r="BIO19" s="18"/>
      <c r="BIP19" s="18"/>
      <c r="BIQ19" s="18"/>
      <c r="BIR19" s="18"/>
      <c r="BIS19" s="18"/>
      <c r="BIT19" s="18"/>
      <c r="BIU19" s="18"/>
      <c r="BIV19" s="18"/>
      <c r="BIW19" s="18"/>
      <c r="BIX19" s="18"/>
      <c r="BIY19" s="18"/>
      <c r="BIZ19" s="18"/>
      <c r="BJA19" s="18"/>
      <c r="BJB19" s="18"/>
      <c r="BJC19" s="18"/>
      <c r="BJD19" s="18"/>
      <c r="BJE19" s="18"/>
      <c r="BJF19" s="18"/>
      <c r="BJG19" s="18"/>
      <c r="BJH19" s="18"/>
      <c r="BJI19" s="18"/>
      <c r="BJJ19" s="18"/>
      <c r="BJK19" s="18"/>
      <c r="BJL19" s="18"/>
      <c r="BJM19" s="18"/>
      <c r="BJN19" s="18"/>
      <c r="BJO19" s="18"/>
      <c r="BJP19" s="18"/>
      <c r="BJQ19" s="18"/>
      <c r="BJR19" s="18"/>
      <c r="BJS19" s="18"/>
      <c r="BJT19" s="18"/>
      <c r="BJU19" s="18"/>
      <c r="BJV19" s="18"/>
      <c r="BJW19" s="18"/>
      <c r="BJX19" s="18"/>
      <c r="BJY19" s="18"/>
      <c r="BJZ19" s="18"/>
      <c r="BKA19" s="18"/>
      <c r="BKB19" s="18"/>
      <c r="BKC19" s="18"/>
      <c r="BKD19" s="18"/>
      <c r="BKE19" s="18"/>
      <c r="BKF19" s="18"/>
      <c r="BKG19" s="18"/>
      <c r="BKH19" s="18"/>
      <c r="BKI19" s="18"/>
      <c r="BKJ19" s="18"/>
      <c r="BKK19" s="18"/>
      <c r="BKL19" s="18"/>
      <c r="BKM19" s="18"/>
      <c r="BKN19" s="18"/>
      <c r="BKO19" s="18"/>
      <c r="BKP19" s="18"/>
      <c r="BKQ19" s="18"/>
      <c r="BKR19" s="18"/>
      <c r="BKS19" s="18"/>
      <c r="BKT19" s="18"/>
      <c r="BKU19" s="18"/>
      <c r="BKV19" s="18"/>
      <c r="BKW19" s="18"/>
      <c r="BKX19" s="18"/>
      <c r="BKY19" s="18"/>
      <c r="BKZ19" s="18"/>
      <c r="BLA19" s="18"/>
      <c r="BLB19" s="18"/>
      <c r="BLC19" s="18"/>
      <c r="BLD19" s="18"/>
      <c r="BLE19" s="18"/>
      <c r="BLF19" s="18"/>
      <c r="BLG19" s="18"/>
      <c r="BLH19" s="18"/>
      <c r="BLI19" s="18"/>
      <c r="BLJ19" s="18"/>
      <c r="BLK19" s="18"/>
      <c r="BLL19" s="18"/>
      <c r="BLM19" s="18"/>
      <c r="BLN19" s="18"/>
      <c r="BLO19" s="18"/>
      <c r="BLP19" s="18"/>
      <c r="BLQ19" s="18"/>
      <c r="BLR19" s="18"/>
      <c r="BLS19" s="18"/>
      <c r="BLT19" s="18"/>
      <c r="BLU19" s="18"/>
      <c r="BLV19" s="18"/>
      <c r="BLW19" s="18"/>
      <c r="BLX19" s="18"/>
      <c r="BLY19" s="18"/>
      <c r="BLZ19" s="18"/>
      <c r="BMA19" s="18"/>
      <c r="BMB19" s="18"/>
      <c r="BMC19" s="18"/>
      <c r="BMD19" s="18"/>
      <c r="BME19" s="18"/>
      <c r="BMF19" s="18"/>
      <c r="BMG19" s="18"/>
      <c r="BMH19" s="18"/>
      <c r="BMI19" s="18"/>
      <c r="BMJ19" s="18"/>
      <c r="BMK19" s="18"/>
      <c r="BML19" s="18"/>
      <c r="BMM19" s="18"/>
      <c r="BMN19" s="18"/>
      <c r="BMO19" s="18"/>
      <c r="BMP19" s="18"/>
      <c r="BMQ19" s="18"/>
      <c r="BMR19" s="18"/>
      <c r="BMS19" s="18"/>
      <c r="BMT19" s="18"/>
      <c r="BMU19" s="18"/>
      <c r="BMV19" s="18"/>
      <c r="BMW19" s="18"/>
      <c r="BMX19" s="18"/>
      <c r="BMY19" s="18"/>
      <c r="BMZ19" s="18"/>
      <c r="BNA19" s="18"/>
      <c r="BNB19" s="18"/>
      <c r="BNC19" s="18"/>
      <c r="BND19" s="18"/>
      <c r="BNE19" s="18"/>
      <c r="BNF19" s="18"/>
      <c r="BNG19" s="18"/>
      <c r="BNH19" s="18"/>
      <c r="BNI19" s="18"/>
      <c r="BNJ19" s="18"/>
      <c r="BNK19" s="18"/>
      <c r="BNL19" s="18"/>
      <c r="BNM19" s="18"/>
      <c r="BNN19" s="18"/>
      <c r="BNO19" s="18"/>
      <c r="BNP19" s="18"/>
      <c r="BNQ19" s="18"/>
      <c r="BNR19" s="18"/>
      <c r="BNS19" s="18"/>
      <c r="BNT19" s="18"/>
      <c r="BNU19" s="18"/>
      <c r="BNV19" s="18"/>
      <c r="BNW19" s="18"/>
      <c r="BNX19" s="18"/>
      <c r="BNY19" s="18"/>
      <c r="BNZ19" s="18"/>
      <c r="BOA19" s="18"/>
      <c r="BOB19" s="18"/>
      <c r="BOC19" s="18"/>
      <c r="BOD19" s="18"/>
      <c r="BOE19" s="18"/>
      <c r="BOF19" s="18"/>
      <c r="BOG19" s="18"/>
      <c r="BOH19" s="18"/>
      <c r="BOI19" s="18"/>
      <c r="BOJ19" s="18"/>
      <c r="BOK19" s="18"/>
      <c r="BOL19" s="18"/>
      <c r="BOM19" s="18"/>
      <c r="BON19" s="18"/>
      <c r="BOO19" s="18"/>
      <c r="BOP19" s="18"/>
      <c r="BOQ19" s="18"/>
      <c r="BOR19" s="18"/>
      <c r="BOS19" s="18"/>
      <c r="BOT19" s="18"/>
      <c r="BOU19" s="18"/>
      <c r="BOV19" s="18"/>
      <c r="BOW19" s="18"/>
      <c r="BOX19" s="18"/>
      <c r="BOY19" s="18"/>
      <c r="BOZ19" s="18"/>
      <c r="BPA19" s="18"/>
      <c r="BPB19" s="18"/>
      <c r="BPC19" s="18"/>
      <c r="BPD19" s="18"/>
      <c r="BPE19" s="18"/>
      <c r="BPF19" s="18"/>
      <c r="BPG19" s="18"/>
    </row>
    <row r="20" spans="1:1775" s="18" customFormat="1" x14ac:dyDescent="0.25">
      <c r="A20" s="33">
        <v>18</v>
      </c>
      <c r="B20" s="103" t="s">
        <v>131</v>
      </c>
      <c r="C20" s="111" t="s">
        <v>382</v>
      </c>
      <c r="D20" s="111" t="s">
        <v>383</v>
      </c>
      <c r="E20" s="32" t="s">
        <v>357</v>
      </c>
      <c r="F20" s="111" t="s">
        <v>384</v>
      </c>
      <c r="G20" s="32"/>
      <c r="H20" s="32"/>
      <c r="I20" s="142">
        <v>1</v>
      </c>
      <c r="J20" s="68">
        <f t="shared" si="1"/>
        <v>10</v>
      </c>
      <c r="K20" s="143">
        <v>5.46</v>
      </c>
      <c r="L20" s="143">
        <f t="shared" si="0"/>
        <v>54.6</v>
      </c>
      <c r="M20" s="143"/>
      <c r="N20" s="142"/>
      <c r="O20" s="74">
        <v>15</v>
      </c>
      <c r="P20" s="74" t="s">
        <v>565</v>
      </c>
    </row>
    <row r="21" spans="1:1775" s="22" customFormat="1" x14ac:dyDescent="0.25">
      <c r="A21" s="21">
        <v>19</v>
      </c>
      <c r="B21" s="32" t="s">
        <v>381</v>
      </c>
      <c r="C21" s="32" t="s">
        <v>380</v>
      </c>
      <c r="D21" s="32" t="s">
        <v>349</v>
      </c>
      <c r="E21" s="32" t="s">
        <v>348</v>
      </c>
      <c r="F21" s="32" t="s">
        <v>350</v>
      </c>
      <c r="G21" s="32"/>
      <c r="H21" s="32"/>
      <c r="I21" s="142">
        <v>22</v>
      </c>
      <c r="J21" s="68">
        <f t="shared" si="1"/>
        <v>220</v>
      </c>
      <c r="K21" s="143">
        <v>3.5</v>
      </c>
      <c r="L21" s="143">
        <f t="shared" si="0"/>
        <v>770</v>
      </c>
      <c r="M21" s="143"/>
      <c r="N21" s="142"/>
      <c r="O21" s="103">
        <v>220</v>
      </c>
      <c r="P21" s="103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  <c r="AMI21" s="18"/>
      <c r="AMJ21" s="18"/>
      <c r="AMK21" s="18"/>
      <c r="AML21" s="18"/>
      <c r="AMM21" s="18"/>
      <c r="AMN21" s="18"/>
      <c r="AMO21" s="18"/>
      <c r="AMP21" s="18"/>
      <c r="AMQ21" s="18"/>
      <c r="AMR21" s="18"/>
      <c r="AMS21" s="18"/>
      <c r="AMT21" s="18"/>
      <c r="AMU21" s="18"/>
      <c r="AMV21" s="18"/>
      <c r="AMW21" s="18"/>
      <c r="AMX21" s="18"/>
      <c r="AMY21" s="18"/>
      <c r="AMZ21" s="18"/>
      <c r="ANA21" s="18"/>
      <c r="ANB21" s="18"/>
      <c r="ANC21" s="18"/>
      <c r="AND21" s="18"/>
      <c r="ANE21" s="18"/>
      <c r="ANF21" s="18"/>
      <c r="ANG21" s="18"/>
      <c r="ANH21" s="18"/>
      <c r="ANI21" s="18"/>
      <c r="ANJ21" s="18"/>
      <c r="ANK21" s="18"/>
      <c r="ANL21" s="18"/>
      <c r="ANM21" s="18"/>
      <c r="ANN21" s="18"/>
      <c r="ANO21" s="18"/>
      <c r="ANP21" s="18"/>
      <c r="ANQ21" s="18"/>
      <c r="ANR21" s="18"/>
      <c r="ANS21" s="18"/>
      <c r="ANT21" s="18"/>
      <c r="ANU21" s="18"/>
      <c r="ANV21" s="18"/>
      <c r="ANW21" s="18"/>
      <c r="ANX21" s="18"/>
      <c r="ANY21" s="18"/>
      <c r="ANZ21" s="18"/>
      <c r="AOA21" s="18"/>
      <c r="AOB21" s="18"/>
      <c r="AOC21" s="18"/>
      <c r="AOD21" s="18"/>
      <c r="AOE21" s="18"/>
      <c r="AOF21" s="18"/>
      <c r="AOG21" s="18"/>
      <c r="AOH21" s="18"/>
      <c r="AOI21" s="18"/>
      <c r="AOJ21" s="18"/>
      <c r="AOK21" s="18"/>
      <c r="AOL21" s="18"/>
      <c r="AOM21" s="18"/>
      <c r="AON21" s="18"/>
      <c r="AOO21" s="18"/>
      <c r="AOP21" s="18"/>
      <c r="AOQ21" s="18"/>
      <c r="AOR21" s="18"/>
      <c r="AOS21" s="18"/>
      <c r="AOT21" s="18"/>
      <c r="AOU21" s="18"/>
      <c r="AOV21" s="18"/>
      <c r="AOW21" s="18"/>
      <c r="AOX21" s="18"/>
      <c r="AOY21" s="18"/>
      <c r="AOZ21" s="18"/>
      <c r="APA21" s="18"/>
      <c r="APB21" s="18"/>
      <c r="APC21" s="18"/>
      <c r="APD21" s="18"/>
      <c r="APE21" s="18"/>
      <c r="APF21" s="18"/>
      <c r="APG21" s="18"/>
      <c r="APH21" s="18"/>
      <c r="API21" s="18"/>
      <c r="APJ21" s="18"/>
      <c r="APK21" s="18"/>
      <c r="APL21" s="18"/>
      <c r="APM21" s="18"/>
      <c r="APN21" s="18"/>
      <c r="APO21" s="18"/>
      <c r="APP21" s="18"/>
      <c r="APQ21" s="18"/>
      <c r="APR21" s="18"/>
      <c r="APS21" s="18"/>
      <c r="APT21" s="18"/>
      <c r="APU21" s="18"/>
      <c r="APV21" s="18"/>
      <c r="APW21" s="18"/>
      <c r="APX21" s="18"/>
      <c r="APY21" s="18"/>
      <c r="APZ21" s="18"/>
      <c r="AQA21" s="18"/>
      <c r="AQB21" s="18"/>
      <c r="AQC21" s="18"/>
      <c r="AQD21" s="18"/>
      <c r="AQE21" s="18"/>
      <c r="AQF21" s="18"/>
      <c r="AQG21" s="18"/>
      <c r="AQH21" s="18"/>
      <c r="AQI21" s="18"/>
      <c r="AQJ21" s="18"/>
      <c r="AQK21" s="18"/>
      <c r="AQL21" s="18"/>
      <c r="AQM21" s="18"/>
      <c r="AQN21" s="18"/>
      <c r="AQO21" s="18"/>
      <c r="AQP21" s="18"/>
      <c r="AQQ21" s="18"/>
      <c r="AQR21" s="18"/>
      <c r="AQS21" s="18"/>
      <c r="AQT21" s="18"/>
      <c r="AQU21" s="18"/>
      <c r="AQV21" s="18"/>
      <c r="AQW21" s="18"/>
      <c r="AQX21" s="18"/>
      <c r="AQY21" s="18"/>
      <c r="AQZ21" s="18"/>
      <c r="ARA21" s="18"/>
      <c r="ARB21" s="18"/>
      <c r="ARC21" s="18"/>
      <c r="ARD21" s="18"/>
      <c r="ARE21" s="18"/>
      <c r="ARF21" s="18"/>
      <c r="ARG21" s="18"/>
      <c r="ARH21" s="18"/>
      <c r="ARI21" s="18"/>
      <c r="ARJ21" s="18"/>
      <c r="ARK21" s="18"/>
      <c r="ARL21" s="18"/>
      <c r="ARM21" s="18"/>
      <c r="ARN21" s="18"/>
      <c r="ARO21" s="18"/>
      <c r="ARP21" s="18"/>
      <c r="ARQ21" s="18"/>
      <c r="ARR21" s="18"/>
      <c r="ARS21" s="18"/>
      <c r="ART21" s="18"/>
      <c r="ARU21" s="18"/>
      <c r="ARV21" s="18"/>
      <c r="ARW21" s="18"/>
      <c r="ARX21" s="18"/>
      <c r="ARY21" s="18"/>
      <c r="ARZ21" s="18"/>
      <c r="ASA21" s="18"/>
      <c r="ASB21" s="18"/>
      <c r="ASC21" s="18"/>
      <c r="ASD21" s="18"/>
      <c r="ASE21" s="18"/>
      <c r="ASF21" s="18"/>
      <c r="ASG21" s="18"/>
      <c r="ASH21" s="18"/>
      <c r="ASI21" s="18"/>
      <c r="ASJ21" s="18"/>
      <c r="ASK21" s="18"/>
      <c r="ASL21" s="18"/>
      <c r="ASM21" s="18"/>
      <c r="ASN21" s="18"/>
      <c r="ASO21" s="18"/>
      <c r="ASP21" s="18"/>
      <c r="ASQ21" s="18"/>
      <c r="ASR21" s="18"/>
      <c r="ASS21" s="18"/>
      <c r="AST21" s="18"/>
      <c r="ASU21" s="18"/>
      <c r="ASV21" s="18"/>
      <c r="ASW21" s="18"/>
      <c r="ASX21" s="18"/>
      <c r="ASY21" s="18"/>
      <c r="ASZ21" s="18"/>
      <c r="ATA21" s="18"/>
      <c r="ATB21" s="18"/>
      <c r="ATC21" s="18"/>
      <c r="ATD21" s="18"/>
      <c r="ATE21" s="18"/>
      <c r="ATF21" s="18"/>
      <c r="ATG21" s="18"/>
      <c r="ATH21" s="18"/>
      <c r="ATI21" s="18"/>
      <c r="ATJ21" s="18"/>
      <c r="ATK21" s="18"/>
      <c r="ATL21" s="18"/>
      <c r="ATM21" s="18"/>
      <c r="ATN21" s="18"/>
      <c r="ATO21" s="18"/>
      <c r="ATP21" s="18"/>
      <c r="ATQ21" s="18"/>
      <c r="ATR21" s="18"/>
      <c r="ATS21" s="18"/>
      <c r="ATT21" s="18"/>
      <c r="ATU21" s="18"/>
      <c r="ATV21" s="18"/>
      <c r="ATW21" s="18"/>
      <c r="ATX21" s="18"/>
      <c r="ATY21" s="18"/>
      <c r="ATZ21" s="18"/>
      <c r="AUA21" s="18"/>
      <c r="AUB21" s="18"/>
      <c r="AUC21" s="18"/>
      <c r="AUD21" s="18"/>
      <c r="AUE21" s="18"/>
      <c r="AUF21" s="18"/>
      <c r="AUG21" s="18"/>
      <c r="AUH21" s="18"/>
      <c r="AUI21" s="18"/>
      <c r="AUJ21" s="18"/>
      <c r="AUK21" s="18"/>
      <c r="AUL21" s="18"/>
      <c r="AUM21" s="18"/>
      <c r="AUN21" s="18"/>
      <c r="AUO21" s="18"/>
      <c r="AUP21" s="18"/>
      <c r="AUQ21" s="18"/>
      <c r="AUR21" s="18"/>
      <c r="AUS21" s="18"/>
      <c r="AUT21" s="18"/>
      <c r="AUU21" s="18"/>
      <c r="AUV21" s="18"/>
      <c r="AUW21" s="18"/>
      <c r="AUX21" s="18"/>
      <c r="AUY21" s="18"/>
      <c r="AUZ21" s="18"/>
      <c r="AVA21" s="18"/>
      <c r="AVB21" s="18"/>
      <c r="AVC21" s="18"/>
      <c r="AVD21" s="18"/>
      <c r="AVE21" s="18"/>
      <c r="AVF21" s="18"/>
      <c r="AVG21" s="18"/>
      <c r="AVH21" s="18"/>
      <c r="AVI21" s="18"/>
      <c r="AVJ21" s="18"/>
      <c r="AVK21" s="18"/>
      <c r="AVL21" s="18"/>
      <c r="AVM21" s="18"/>
      <c r="AVN21" s="18"/>
      <c r="AVO21" s="18"/>
      <c r="AVP21" s="18"/>
      <c r="AVQ21" s="18"/>
      <c r="AVR21" s="18"/>
      <c r="AVS21" s="18"/>
      <c r="AVT21" s="18"/>
      <c r="AVU21" s="18"/>
      <c r="AVV21" s="18"/>
      <c r="AVW21" s="18"/>
      <c r="AVX21" s="18"/>
      <c r="AVY21" s="18"/>
      <c r="AVZ21" s="18"/>
      <c r="AWA21" s="18"/>
      <c r="AWB21" s="18"/>
      <c r="AWC21" s="18"/>
      <c r="AWD21" s="18"/>
      <c r="AWE21" s="18"/>
      <c r="AWF21" s="18"/>
      <c r="AWG21" s="18"/>
      <c r="AWH21" s="18"/>
      <c r="AWI21" s="18"/>
      <c r="AWJ21" s="18"/>
      <c r="AWK21" s="18"/>
      <c r="AWL21" s="18"/>
      <c r="AWM21" s="18"/>
      <c r="AWN21" s="18"/>
      <c r="AWO21" s="18"/>
      <c r="AWP21" s="18"/>
      <c r="AWQ21" s="18"/>
      <c r="AWR21" s="18"/>
      <c r="AWS21" s="18"/>
      <c r="AWT21" s="18"/>
      <c r="AWU21" s="18"/>
      <c r="AWV21" s="18"/>
      <c r="AWW21" s="18"/>
      <c r="AWX21" s="18"/>
      <c r="AWY21" s="18"/>
      <c r="AWZ21" s="18"/>
      <c r="AXA21" s="18"/>
      <c r="AXB21" s="18"/>
      <c r="AXC21" s="18"/>
      <c r="AXD21" s="18"/>
      <c r="AXE21" s="18"/>
      <c r="AXF21" s="18"/>
      <c r="AXG21" s="18"/>
      <c r="AXH21" s="18"/>
      <c r="AXI21" s="18"/>
      <c r="AXJ21" s="18"/>
      <c r="AXK21" s="18"/>
      <c r="AXL21" s="18"/>
      <c r="AXM21" s="18"/>
      <c r="AXN21" s="18"/>
      <c r="AXO21" s="18"/>
      <c r="AXP21" s="18"/>
      <c r="AXQ21" s="18"/>
      <c r="AXR21" s="18"/>
      <c r="AXS21" s="18"/>
      <c r="AXT21" s="18"/>
      <c r="AXU21" s="18"/>
      <c r="AXV21" s="18"/>
      <c r="AXW21" s="18"/>
      <c r="AXX21" s="18"/>
      <c r="AXY21" s="18"/>
      <c r="AXZ21" s="18"/>
      <c r="AYA21" s="18"/>
      <c r="AYB21" s="18"/>
      <c r="AYC21" s="18"/>
      <c r="AYD21" s="18"/>
      <c r="AYE21" s="18"/>
      <c r="AYF21" s="18"/>
      <c r="AYG21" s="18"/>
      <c r="AYH21" s="18"/>
      <c r="AYI21" s="18"/>
      <c r="AYJ21" s="18"/>
      <c r="AYK21" s="18"/>
      <c r="AYL21" s="18"/>
      <c r="AYM21" s="18"/>
      <c r="AYN21" s="18"/>
      <c r="AYO21" s="18"/>
      <c r="AYP21" s="18"/>
      <c r="AYQ21" s="18"/>
      <c r="AYR21" s="18"/>
      <c r="AYS21" s="18"/>
      <c r="AYT21" s="18"/>
      <c r="AYU21" s="18"/>
      <c r="AYV21" s="18"/>
      <c r="AYW21" s="18"/>
      <c r="AYX21" s="18"/>
      <c r="AYY21" s="18"/>
      <c r="AYZ21" s="18"/>
      <c r="AZA21" s="18"/>
      <c r="AZB21" s="18"/>
      <c r="AZC21" s="18"/>
      <c r="AZD21" s="18"/>
      <c r="AZE21" s="18"/>
      <c r="AZF21" s="18"/>
      <c r="AZG21" s="18"/>
      <c r="AZH21" s="18"/>
      <c r="AZI21" s="18"/>
      <c r="AZJ21" s="18"/>
      <c r="AZK21" s="18"/>
      <c r="AZL21" s="18"/>
      <c r="AZM21" s="18"/>
      <c r="AZN21" s="18"/>
      <c r="AZO21" s="18"/>
      <c r="AZP21" s="18"/>
      <c r="AZQ21" s="18"/>
      <c r="AZR21" s="18"/>
      <c r="AZS21" s="18"/>
      <c r="AZT21" s="18"/>
      <c r="AZU21" s="18"/>
      <c r="AZV21" s="18"/>
      <c r="AZW21" s="18"/>
      <c r="AZX21" s="18"/>
      <c r="AZY21" s="18"/>
      <c r="AZZ21" s="18"/>
      <c r="BAA21" s="18"/>
      <c r="BAB21" s="18"/>
      <c r="BAC21" s="18"/>
      <c r="BAD21" s="18"/>
      <c r="BAE21" s="18"/>
      <c r="BAF21" s="18"/>
      <c r="BAG21" s="18"/>
      <c r="BAH21" s="18"/>
      <c r="BAI21" s="18"/>
      <c r="BAJ21" s="18"/>
      <c r="BAK21" s="18"/>
      <c r="BAL21" s="18"/>
      <c r="BAM21" s="18"/>
      <c r="BAN21" s="18"/>
      <c r="BAO21" s="18"/>
      <c r="BAP21" s="18"/>
      <c r="BAQ21" s="18"/>
      <c r="BAR21" s="18"/>
      <c r="BAS21" s="18"/>
      <c r="BAT21" s="18"/>
      <c r="BAU21" s="18"/>
      <c r="BAV21" s="18"/>
      <c r="BAW21" s="18"/>
      <c r="BAX21" s="18"/>
      <c r="BAY21" s="18"/>
      <c r="BAZ21" s="18"/>
      <c r="BBA21" s="18"/>
      <c r="BBB21" s="18"/>
      <c r="BBC21" s="18"/>
      <c r="BBD21" s="18"/>
      <c r="BBE21" s="18"/>
      <c r="BBF21" s="18"/>
      <c r="BBG21" s="18"/>
      <c r="BBH21" s="18"/>
      <c r="BBI21" s="18"/>
      <c r="BBJ21" s="18"/>
      <c r="BBK21" s="18"/>
      <c r="BBL21" s="18"/>
      <c r="BBM21" s="18"/>
      <c r="BBN21" s="18"/>
      <c r="BBO21" s="18"/>
      <c r="BBP21" s="18"/>
      <c r="BBQ21" s="18"/>
      <c r="BBR21" s="18"/>
      <c r="BBS21" s="18"/>
      <c r="BBT21" s="18"/>
      <c r="BBU21" s="18"/>
      <c r="BBV21" s="18"/>
      <c r="BBW21" s="18"/>
      <c r="BBX21" s="18"/>
      <c r="BBY21" s="18"/>
      <c r="BBZ21" s="18"/>
      <c r="BCA21" s="18"/>
      <c r="BCB21" s="18"/>
      <c r="BCC21" s="18"/>
      <c r="BCD21" s="18"/>
      <c r="BCE21" s="18"/>
      <c r="BCF21" s="18"/>
      <c r="BCG21" s="18"/>
      <c r="BCH21" s="18"/>
      <c r="BCI21" s="18"/>
      <c r="BCJ21" s="18"/>
      <c r="BCK21" s="18"/>
      <c r="BCL21" s="18"/>
      <c r="BCM21" s="18"/>
      <c r="BCN21" s="18"/>
      <c r="BCO21" s="18"/>
      <c r="BCP21" s="18"/>
      <c r="BCQ21" s="18"/>
      <c r="BCR21" s="18"/>
      <c r="BCS21" s="18"/>
      <c r="BCT21" s="18"/>
      <c r="BCU21" s="18"/>
      <c r="BCV21" s="18"/>
      <c r="BCW21" s="18"/>
      <c r="BCX21" s="18"/>
      <c r="BCY21" s="18"/>
      <c r="BCZ21" s="18"/>
      <c r="BDA21" s="18"/>
      <c r="BDB21" s="18"/>
      <c r="BDC21" s="18"/>
      <c r="BDD21" s="18"/>
      <c r="BDE21" s="18"/>
      <c r="BDF21" s="18"/>
      <c r="BDG21" s="18"/>
      <c r="BDH21" s="18"/>
      <c r="BDI21" s="18"/>
      <c r="BDJ21" s="18"/>
      <c r="BDK21" s="18"/>
      <c r="BDL21" s="18"/>
      <c r="BDM21" s="18"/>
      <c r="BDN21" s="18"/>
      <c r="BDO21" s="18"/>
      <c r="BDP21" s="18"/>
      <c r="BDQ21" s="18"/>
      <c r="BDR21" s="18"/>
      <c r="BDS21" s="18"/>
      <c r="BDT21" s="18"/>
      <c r="BDU21" s="18"/>
      <c r="BDV21" s="18"/>
      <c r="BDW21" s="18"/>
      <c r="BDX21" s="18"/>
      <c r="BDY21" s="18"/>
      <c r="BDZ21" s="18"/>
      <c r="BEA21" s="18"/>
      <c r="BEB21" s="18"/>
      <c r="BEC21" s="18"/>
      <c r="BED21" s="18"/>
      <c r="BEE21" s="18"/>
      <c r="BEF21" s="18"/>
      <c r="BEG21" s="18"/>
      <c r="BEH21" s="18"/>
      <c r="BEI21" s="18"/>
      <c r="BEJ21" s="18"/>
      <c r="BEK21" s="18"/>
      <c r="BEL21" s="18"/>
      <c r="BEM21" s="18"/>
      <c r="BEN21" s="18"/>
      <c r="BEO21" s="18"/>
      <c r="BEP21" s="18"/>
      <c r="BEQ21" s="18"/>
      <c r="BER21" s="18"/>
      <c r="BES21" s="18"/>
      <c r="BET21" s="18"/>
      <c r="BEU21" s="18"/>
      <c r="BEV21" s="18"/>
      <c r="BEW21" s="18"/>
      <c r="BEX21" s="18"/>
      <c r="BEY21" s="18"/>
      <c r="BEZ21" s="18"/>
      <c r="BFA21" s="18"/>
      <c r="BFB21" s="18"/>
      <c r="BFC21" s="18"/>
      <c r="BFD21" s="18"/>
      <c r="BFE21" s="18"/>
      <c r="BFF21" s="18"/>
      <c r="BFG21" s="18"/>
      <c r="BFH21" s="18"/>
      <c r="BFI21" s="18"/>
      <c r="BFJ21" s="18"/>
      <c r="BFK21" s="18"/>
      <c r="BFL21" s="18"/>
      <c r="BFM21" s="18"/>
      <c r="BFN21" s="18"/>
      <c r="BFO21" s="18"/>
      <c r="BFP21" s="18"/>
      <c r="BFQ21" s="18"/>
      <c r="BFR21" s="18"/>
      <c r="BFS21" s="18"/>
      <c r="BFT21" s="18"/>
      <c r="BFU21" s="18"/>
      <c r="BFV21" s="18"/>
      <c r="BFW21" s="18"/>
      <c r="BFX21" s="18"/>
      <c r="BFY21" s="18"/>
      <c r="BFZ21" s="18"/>
      <c r="BGA21" s="18"/>
      <c r="BGB21" s="18"/>
      <c r="BGC21" s="18"/>
      <c r="BGD21" s="18"/>
      <c r="BGE21" s="18"/>
      <c r="BGF21" s="18"/>
      <c r="BGG21" s="18"/>
      <c r="BGH21" s="18"/>
      <c r="BGI21" s="18"/>
      <c r="BGJ21" s="18"/>
      <c r="BGK21" s="18"/>
      <c r="BGL21" s="18"/>
      <c r="BGM21" s="18"/>
      <c r="BGN21" s="18"/>
      <c r="BGO21" s="18"/>
      <c r="BGP21" s="18"/>
      <c r="BGQ21" s="18"/>
      <c r="BGR21" s="18"/>
      <c r="BGS21" s="18"/>
      <c r="BGT21" s="18"/>
      <c r="BGU21" s="18"/>
      <c r="BGV21" s="18"/>
      <c r="BGW21" s="18"/>
      <c r="BGX21" s="18"/>
      <c r="BGY21" s="18"/>
      <c r="BGZ21" s="18"/>
      <c r="BHA21" s="18"/>
      <c r="BHB21" s="18"/>
      <c r="BHC21" s="18"/>
      <c r="BHD21" s="18"/>
      <c r="BHE21" s="18"/>
      <c r="BHF21" s="18"/>
      <c r="BHG21" s="18"/>
      <c r="BHH21" s="18"/>
      <c r="BHI21" s="18"/>
      <c r="BHJ21" s="18"/>
      <c r="BHK21" s="18"/>
      <c r="BHL21" s="18"/>
      <c r="BHM21" s="18"/>
      <c r="BHN21" s="18"/>
      <c r="BHO21" s="18"/>
      <c r="BHP21" s="18"/>
      <c r="BHQ21" s="18"/>
      <c r="BHR21" s="18"/>
      <c r="BHS21" s="18"/>
      <c r="BHT21" s="18"/>
      <c r="BHU21" s="18"/>
      <c r="BHV21" s="18"/>
      <c r="BHW21" s="18"/>
      <c r="BHX21" s="18"/>
      <c r="BHY21" s="18"/>
      <c r="BHZ21" s="18"/>
      <c r="BIA21" s="18"/>
      <c r="BIB21" s="18"/>
      <c r="BIC21" s="18"/>
      <c r="BID21" s="18"/>
      <c r="BIE21" s="18"/>
      <c r="BIF21" s="18"/>
      <c r="BIG21" s="18"/>
      <c r="BIH21" s="18"/>
      <c r="BII21" s="18"/>
      <c r="BIJ21" s="18"/>
      <c r="BIK21" s="18"/>
      <c r="BIL21" s="18"/>
      <c r="BIM21" s="18"/>
      <c r="BIN21" s="18"/>
      <c r="BIO21" s="18"/>
      <c r="BIP21" s="18"/>
      <c r="BIQ21" s="18"/>
      <c r="BIR21" s="18"/>
      <c r="BIS21" s="18"/>
      <c r="BIT21" s="18"/>
      <c r="BIU21" s="18"/>
      <c r="BIV21" s="18"/>
      <c r="BIW21" s="18"/>
      <c r="BIX21" s="18"/>
      <c r="BIY21" s="18"/>
      <c r="BIZ21" s="18"/>
      <c r="BJA21" s="18"/>
      <c r="BJB21" s="18"/>
      <c r="BJC21" s="18"/>
      <c r="BJD21" s="18"/>
      <c r="BJE21" s="18"/>
      <c r="BJF21" s="18"/>
      <c r="BJG21" s="18"/>
      <c r="BJH21" s="18"/>
      <c r="BJI21" s="18"/>
      <c r="BJJ21" s="18"/>
      <c r="BJK21" s="18"/>
      <c r="BJL21" s="18"/>
      <c r="BJM21" s="18"/>
      <c r="BJN21" s="18"/>
      <c r="BJO21" s="18"/>
      <c r="BJP21" s="18"/>
      <c r="BJQ21" s="18"/>
      <c r="BJR21" s="18"/>
      <c r="BJS21" s="18"/>
      <c r="BJT21" s="18"/>
      <c r="BJU21" s="18"/>
      <c r="BJV21" s="18"/>
      <c r="BJW21" s="18"/>
      <c r="BJX21" s="18"/>
      <c r="BJY21" s="18"/>
      <c r="BJZ21" s="18"/>
      <c r="BKA21" s="18"/>
      <c r="BKB21" s="18"/>
      <c r="BKC21" s="18"/>
      <c r="BKD21" s="18"/>
      <c r="BKE21" s="18"/>
      <c r="BKF21" s="18"/>
      <c r="BKG21" s="18"/>
      <c r="BKH21" s="18"/>
      <c r="BKI21" s="18"/>
      <c r="BKJ21" s="18"/>
      <c r="BKK21" s="18"/>
      <c r="BKL21" s="18"/>
      <c r="BKM21" s="18"/>
      <c r="BKN21" s="18"/>
      <c r="BKO21" s="18"/>
      <c r="BKP21" s="18"/>
      <c r="BKQ21" s="18"/>
      <c r="BKR21" s="18"/>
      <c r="BKS21" s="18"/>
      <c r="BKT21" s="18"/>
      <c r="BKU21" s="18"/>
      <c r="BKV21" s="18"/>
      <c r="BKW21" s="18"/>
      <c r="BKX21" s="18"/>
      <c r="BKY21" s="18"/>
      <c r="BKZ21" s="18"/>
      <c r="BLA21" s="18"/>
      <c r="BLB21" s="18"/>
      <c r="BLC21" s="18"/>
      <c r="BLD21" s="18"/>
      <c r="BLE21" s="18"/>
      <c r="BLF21" s="18"/>
      <c r="BLG21" s="18"/>
      <c r="BLH21" s="18"/>
      <c r="BLI21" s="18"/>
      <c r="BLJ21" s="18"/>
      <c r="BLK21" s="18"/>
      <c r="BLL21" s="18"/>
      <c r="BLM21" s="18"/>
      <c r="BLN21" s="18"/>
      <c r="BLO21" s="18"/>
      <c r="BLP21" s="18"/>
      <c r="BLQ21" s="18"/>
      <c r="BLR21" s="18"/>
      <c r="BLS21" s="18"/>
      <c r="BLT21" s="18"/>
      <c r="BLU21" s="18"/>
      <c r="BLV21" s="18"/>
      <c r="BLW21" s="18"/>
      <c r="BLX21" s="18"/>
      <c r="BLY21" s="18"/>
      <c r="BLZ21" s="18"/>
      <c r="BMA21" s="18"/>
      <c r="BMB21" s="18"/>
      <c r="BMC21" s="18"/>
      <c r="BMD21" s="18"/>
      <c r="BME21" s="18"/>
      <c r="BMF21" s="18"/>
      <c r="BMG21" s="18"/>
      <c r="BMH21" s="18"/>
      <c r="BMI21" s="18"/>
      <c r="BMJ21" s="18"/>
      <c r="BMK21" s="18"/>
      <c r="BML21" s="18"/>
      <c r="BMM21" s="18"/>
      <c r="BMN21" s="18"/>
      <c r="BMO21" s="18"/>
      <c r="BMP21" s="18"/>
      <c r="BMQ21" s="18"/>
      <c r="BMR21" s="18"/>
      <c r="BMS21" s="18"/>
      <c r="BMT21" s="18"/>
      <c r="BMU21" s="18"/>
      <c r="BMV21" s="18"/>
      <c r="BMW21" s="18"/>
      <c r="BMX21" s="18"/>
      <c r="BMY21" s="18"/>
      <c r="BMZ21" s="18"/>
      <c r="BNA21" s="18"/>
      <c r="BNB21" s="18"/>
      <c r="BNC21" s="18"/>
      <c r="BND21" s="18"/>
      <c r="BNE21" s="18"/>
      <c r="BNF21" s="18"/>
      <c r="BNG21" s="18"/>
      <c r="BNH21" s="18"/>
      <c r="BNI21" s="18"/>
      <c r="BNJ21" s="18"/>
      <c r="BNK21" s="18"/>
      <c r="BNL21" s="18"/>
      <c r="BNM21" s="18"/>
      <c r="BNN21" s="18"/>
      <c r="BNO21" s="18"/>
      <c r="BNP21" s="18"/>
      <c r="BNQ21" s="18"/>
      <c r="BNR21" s="18"/>
      <c r="BNS21" s="18"/>
      <c r="BNT21" s="18"/>
      <c r="BNU21" s="18"/>
      <c r="BNV21" s="18"/>
      <c r="BNW21" s="18"/>
      <c r="BNX21" s="18"/>
      <c r="BNY21" s="18"/>
      <c r="BNZ21" s="18"/>
      <c r="BOA21" s="18"/>
      <c r="BOB21" s="18"/>
      <c r="BOC21" s="18"/>
      <c r="BOD21" s="18"/>
      <c r="BOE21" s="18"/>
      <c r="BOF21" s="18"/>
      <c r="BOG21" s="18"/>
      <c r="BOH21" s="18"/>
      <c r="BOI21" s="18"/>
      <c r="BOJ21" s="18"/>
      <c r="BOK21" s="18"/>
      <c r="BOL21" s="18"/>
      <c r="BOM21" s="18"/>
      <c r="BON21" s="18"/>
      <c r="BOO21" s="18"/>
      <c r="BOP21" s="18"/>
      <c r="BOQ21" s="18"/>
      <c r="BOR21" s="18"/>
      <c r="BOS21" s="18"/>
      <c r="BOT21" s="18"/>
      <c r="BOU21" s="18"/>
      <c r="BOV21" s="18"/>
      <c r="BOW21" s="18"/>
      <c r="BOX21" s="18"/>
      <c r="BOY21" s="18"/>
      <c r="BOZ21" s="18"/>
      <c r="BPA21" s="18"/>
      <c r="BPB21" s="18"/>
      <c r="BPC21" s="18"/>
      <c r="BPD21" s="18"/>
      <c r="BPE21" s="18"/>
      <c r="BPF21" s="18"/>
      <c r="BPG21" s="18"/>
    </row>
    <row r="22" spans="1:1775" s="22" customFormat="1" x14ac:dyDescent="0.25">
      <c r="A22" s="28">
        <v>20</v>
      </c>
      <c r="B22" s="32" t="s">
        <v>128</v>
      </c>
      <c r="C22" s="32" t="s">
        <v>389</v>
      </c>
      <c r="D22" s="32" t="s">
        <v>129</v>
      </c>
      <c r="E22" s="32" t="s">
        <v>390</v>
      </c>
      <c r="F22" s="32" t="s">
        <v>391</v>
      </c>
      <c r="G22" s="32"/>
      <c r="H22" s="32"/>
      <c r="I22" s="142">
        <v>4</v>
      </c>
      <c r="J22" s="68">
        <f t="shared" si="1"/>
        <v>40</v>
      </c>
      <c r="K22" s="143">
        <v>2.77</v>
      </c>
      <c r="L22" s="143">
        <f t="shared" si="0"/>
        <v>110.8</v>
      </c>
      <c r="M22" s="143"/>
      <c r="N22" s="142"/>
      <c r="O22" s="103">
        <v>40</v>
      </c>
      <c r="P22" s="103" t="s">
        <v>560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  <c r="AMI22" s="18"/>
      <c r="AMJ22" s="18"/>
      <c r="AMK22" s="18"/>
      <c r="AML22" s="18"/>
      <c r="AMM22" s="18"/>
      <c r="AMN22" s="18"/>
      <c r="AMO22" s="18"/>
      <c r="AMP22" s="18"/>
      <c r="AMQ22" s="18"/>
      <c r="AMR22" s="18"/>
      <c r="AMS22" s="18"/>
      <c r="AMT22" s="18"/>
      <c r="AMU22" s="18"/>
      <c r="AMV22" s="18"/>
      <c r="AMW22" s="18"/>
      <c r="AMX22" s="18"/>
      <c r="AMY22" s="18"/>
      <c r="AMZ22" s="18"/>
      <c r="ANA22" s="18"/>
      <c r="ANB22" s="18"/>
      <c r="ANC22" s="18"/>
      <c r="AND22" s="18"/>
      <c r="ANE22" s="18"/>
      <c r="ANF22" s="18"/>
      <c r="ANG22" s="18"/>
      <c r="ANH22" s="18"/>
      <c r="ANI22" s="18"/>
      <c r="ANJ22" s="18"/>
      <c r="ANK22" s="18"/>
      <c r="ANL22" s="18"/>
      <c r="ANM22" s="18"/>
      <c r="ANN22" s="18"/>
      <c r="ANO22" s="18"/>
      <c r="ANP22" s="18"/>
      <c r="ANQ22" s="18"/>
      <c r="ANR22" s="18"/>
      <c r="ANS22" s="18"/>
      <c r="ANT22" s="18"/>
      <c r="ANU22" s="18"/>
      <c r="ANV22" s="18"/>
      <c r="ANW22" s="18"/>
      <c r="ANX22" s="18"/>
      <c r="ANY22" s="18"/>
      <c r="ANZ22" s="18"/>
      <c r="AOA22" s="18"/>
      <c r="AOB22" s="18"/>
      <c r="AOC22" s="18"/>
      <c r="AOD22" s="18"/>
      <c r="AOE22" s="18"/>
      <c r="AOF22" s="18"/>
      <c r="AOG22" s="18"/>
      <c r="AOH22" s="18"/>
      <c r="AOI22" s="18"/>
      <c r="AOJ22" s="18"/>
      <c r="AOK22" s="18"/>
      <c r="AOL22" s="18"/>
      <c r="AOM22" s="18"/>
      <c r="AON22" s="18"/>
      <c r="AOO22" s="18"/>
      <c r="AOP22" s="18"/>
      <c r="AOQ22" s="18"/>
      <c r="AOR22" s="18"/>
      <c r="AOS22" s="18"/>
      <c r="AOT22" s="18"/>
      <c r="AOU22" s="18"/>
      <c r="AOV22" s="18"/>
      <c r="AOW22" s="18"/>
      <c r="AOX22" s="18"/>
      <c r="AOY22" s="18"/>
      <c r="AOZ22" s="18"/>
      <c r="APA22" s="18"/>
      <c r="APB22" s="18"/>
      <c r="APC22" s="18"/>
      <c r="APD22" s="18"/>
      <c r="APE22" s="18"/>
      <c r="APF22" s="18"/>
      <c r="APG22" s="18"/>
      <c r="APH22" s="18"/>
      <c r="API22" s="18"/>
      <c r="APJ22" s="18"/>
      <c r="APK22" s="18"/>
      <c r="APL22" s="18"/>
      <c r="APM22" s="18"/>
      <c r="APN22" s="18"/>
      <c r="APO22" s="18"/>
      <c r="APP22" s="18"/>
      <c r="APQ22" s="18"/>
      <c r="APR22" s="18"/>
      <c r="APS22" s="18"/>
      <c r="APT22" s="18"/>
      <c r="APU22" s="18"/>
      <c r="APV22" s="18"/>
      <c r="APW22" s="18"/>
      <c r="APX22" s="18"/>
      <c r="APY22" s="18"/>
      <c r="APZ22" s="18"/>
      <c r="AQA22" s="18"/>
      <c r="AQB22" s="18"/>
      <c r="AQC22" s="18"/>
      <c r="AQD22" s="18"/>
      <c r="AQE22" s="18"/>
      <c r="AQF22" s="18"/>
      <c r="AQG22" s="18"/>
      <c r="AQH22" s="18"/>
      <c r="AQI22" s="18"/>
      <c r="AQJ22" s="18"/>
      <c r="AQK22" s="18"/>
      <c r="AQL22" s="18"/>
      <c r="AQM22" s="18"/>
      <c r="AQN22" s="18"/>
      <c r="AQO22" s="18"/>
      <c r="AQP22" s="18"/>
      <c r="AQQ22" s="18"/>
      <c r="AQR22" s="18"/>
      <c r="AQS22" s="18"/>
      <c r="AQT22" s="18"/>
      <c r="AQU22" s="18"/>
      <c r="AQV22" s="18"/>
      <c r="AQW22" s="18"/>
      <c r="AQX22" s="18"/>
      <c r="AQY22" s="18"/>
      <c r="AQZ22" s="18"/>
      <c r="ARA22" s="18"/>
      <c r="ARB22" s="18"/>
      <c r="ARC22" s="18"/>
      <c r="ARD22" s="18"/>
      <c r="ARE22" s="18"/>
      <c r="ARF22" s="18"/>
      <c r="ARG22" s="18"/>
      <c r="ARH22" s="18"/>
      <c r="ARI22" s="18"/>
      <c r="ARJ22" s="18"/>
      <c r="ARK22" s="18"/>
      <c r="ARL22" s="18"/>
      <c r="ARM22" s="18"/>
      <c r="ARN22" s="18"/>
      <c r="ARO22" s="18"/>
      <c r="ARP22" s="18"/>
      <c r="ARQ22" s="18"/>
      <c r="ARR22" s="18"/>
      <c r="ARS22" s="18"/>
      <c r="ART22" s="18"/>
      <c r="ARU22" s="18"/>
      <c r="ARV22" s="18"/>
      <c r="ARW22" s="18"/>
      <c r="ARX22" s="18"/>
      <c r="ARY22" s="18"/>
      <c r="ARZ22" s="18"/>
      <c r="ASA22" s="18"/>
      <c r="ASB22" s="18"/>
      <c r="ASC22" s="18"/>
      <c r="ASD22" s="18"/>
      <c r="ASE22" s="18"/>
      <c r="ASF22" s="18"/>
      <c r="ASG22" s="18"/>
      <c r="ASH22" s="18"/>
      <c r="ASI22" s="18"/>
      <c r="ASJ22" s="18"/>
      <c r="ASK22" s="18"/>
      <c r="ASL22" s="18"/>
      <c r="ASM22" s="18"/>
      <c r="ASN22" s="18"/>
      <c r="ASO22" s="18"/>
      <c r="ASP22" s="18"/>
      <c r="ASQ22" s="18"/>
      <c r="ASR22" s="18"/>
      <c r="ASS22" s="18"/>
      <c r="AST22" s="18"/>
      <c r="ASU22" s="18"/>
      <c r="ASV22" s="18"/>
      <c r="ASW22" s="18"/>
      <c r="ASX22" s="18"/>
      <c r="ASY22" s="18"/>
      <c r="ASZ22" s="18"/>
      <c r="ATA22" s="18"/>
      <c r="ATB22" s="18"/>
      <c r="ATC22" s="18"/>
      <c r="ATD22" s="18"/>
      <c r="ATE22" s="18"/>
      <c r="ATF22" s="18"/>
      <c r="ATG22" s="18"/>
      <c r="ATH22" s="18"/>
      <c r="ATI22" s="18"/>
      <c r="ATJ22" s="18"/>
      <c r="ATK22" s="18"/>
      <c r="ATL22" s="18"/>
      <c r="ATM22" s="18"/>
      <c r="ATN22" s="18"/>
      <c r="ATO22" s="18"/>
      <c r="ATP22" s="18"/>
      <c r="ATQ22" s="18"/>
      <c r="ATR22" s="18"/>
      <c r="ATS22" s="18"/>
      <c r="ATT22" s="18"/>
      <c r="ATU22" s="18"/>
      <c r="ATV22" s="18"/>
      <c r="ATW22" s="18"/>
      <c r="ATX22" s="18"/>
      <c r="ATY22" s="18"/>
      <c r="ATZ22" s="18"/>
      <c r="AUA22" s="18"/>
      <c r="AUB22" s="18"/>
      <c r="AUC22" s="18"/>
      <c r="AUD22" s="18"/>
      <c r="AUE22" s="18"/>
      <c r="AUF22" s="18"/>
      <c r="AUG22" s="18"/>
      <c r="AUH22" s="18"/>
      <c r="AUI22" s="18"/>
      <c r="AUJ22" s="18"/>
      <c r="AUK22" s="18"/>
      <c r="AUL22" s="18"/>
      <c r="AUM22" s="18"/>
      <c r="AUN22" s="18"/>
      <c r="AUO22" s="18"/>
      <c r="AUP22" s="18"/>
      <c r="AUQ22" s="18"/>
      <c r="AUR22" s="18"/>
      <c r="AUS22" s="18"/>
      <c r="AUT22" s="18"/>
      <c r="AUU22" s="18"/>
      <c r="AUV22" s="18"/>
      <c r="AUW22" s="18"/>
      <c r="AUX22" s="18"/>
      <c r="AUY22" s="18"/>
      <c r="AUZ22" s="18"/>
      <c r="AVA22" s="18"/>
      <c r="AVB22" s="18"/>
      <c r="AVC22" s="18"/>
      <c r="AVD22" s="18"/>
      <c r="AVE22" s="18"/>
      <c r="AVF22" s="18"/>
      <c r="AVG22" s="18"/>
      <c r="AVH22" s="18"/>
      <c r="AVI22" s="18"/>
      <c r="AVJ22" s="18"/>
      <c r="AVK22" s="18"/>
      <c r="AVL22" s="18"/>
      <c r="AVM22" s="18"/>
      <c r="AVN22" s="18"/>
      <c r="AVO22" s="18"/>
      <c r="AVP22" s="18"/>
      <c r="AVQ22" s="18"/>
      <c r="AVR22" s="18"/>
      <c r="AVS22" s="18"/>
      <c r="AVT22" s="18"/>
      <c r="AVU22" s="18"/>
      <c r="AVV22" s="18"/>
      <c r="AVW22" s="18"/>
      <c r="AVX22" s="18"/>
      <c r="AVY22" s="18"/>
      <c r="AVZ22" s="18"/>
      <c r="AWA22" s="18"/>
      <c r="AWB22" s="18"/>
      <c r="AWC22" s="18"/>
      <c r="AWD22" s="18"/>
      <c r="AWE22" s="18"/>
      <c r="AWF22" s="18"/>
      <c r="AWG22" s="18"/>
      <c r="AWH22" s="18"/>
      <c r="AWI22" s="18"/>
      <c r="AWJ22" s="18"/>
      <c r="AWK22" s="18"/>
      <c r="AWL22" s="18"/>
      <c r="AWM22" s="18"/>
      <c r="AWN22" s="18"/>
      <c r="AWO22" s="18"/>
      <c r="AWP22" s="18"/>
      <c r="AWQ22" s="18"/>
      <c r="AWR22" s="18"/>
      <c r="AWS22" s="18"/>
      <c r="AWT22" s="18"/>
      <c r="AWU22" s="18"/>
      <c r="AWV22" s="18"/>
      <c r="AWW22" s="18"/>
      <c r="AWX22" s="18"/>
      <c r="AWY22" s="18"/>
      <c r="AWZ22" s="18"/>
      <c r="AXA22" s="18"/>
      <c r="AXB22" s="18"/>
      <c r="AXC22" s="18"/>
      <c r="AXD22" s="18"/>
      <c r="AXE22" s="18"/>
      <c r="AXF22" s="18"/>
      <c r="AXG22" s="18"/>
      <c r="AXH22" s="18"/>
      <c r="AXI22" s="18"/>
      <c r="AXJ22" s="18"/>
      <c r="AXK22" s="18"/>
      <c r="AXL22" s="18"/>
      <c r="AXM22" s="18"/>
      <c r="AXN22" s="18"/>
      <c r="AXO22" s="18"/>
      <c r="AXP22" s="18"/>
      <c r="AXQ22" s="18"/>
      <c r="AXR22" s="18"/>
      <c r="AXS22" s="18"/>
      <c r="AXT22" s="18"/>
      <c r="AXU22" s="18"/>
      <c r="AXV22" s="18"/>
      <c r="AXW22" s="18"/>
      <c r="AXX22" s="18"/>
      <c r="AXY22" s="18"/>
      <c r="AXZ22" s="18"/>
      <c r="AYA22" s="18"/>
      <c r="AYB22" s="18"/>
      <c r="AYC22" s="18"/>
      <c r="AYD22" s="18"/>
      <c r="AYE22" s="18"/>
      <c r="AYF22" s="18"/>
      <c r="AYG22" s="18"/>
      <c r="AYH22" s="18"/>
      <c r="AYI22" s="18"/>
      <c r="AYJ22" s="18"/>
      <c r="AYK22" s="18"/>
      <c r="AYL22" s="18"/>
      <c r="AYM22" s="18"/>
      <c r="AYN22" s="18"/>
      <c r="AYO22" s="18"/>
      <c r="AYP22" s="18"/>
      <c r="AYQ22" s="18"/>
      <c r="AYR22" s="18"/>
      <c r="AYS22" s="18"/>
      <c r="AYT22" s="18"/>
      <c r="AYU22" s="18"/>
      <c r="AYV22" s="18"/>
      <c r="AYW22" s="18"/>
      <c r="AYX22" s="18"/>
      <c r="AYY22" s="18"/>
      <c r="AYZ22" s="18"/>
      <c r="AZA22" s="18"/>
      <c r="AZB22" s="18"/>
      <c r="AZC22" s="18"/>
      <c r="AZD22" s="18"/>
      <c r="AZE22" s="18"/>
      <c r="AZF22" s="18"/>
      <c r="AZG22" s="18"/>
      <c r="AZH22" s="18"/>
      <c r="AZI22" s="18"/>
      <c r="AZJ22" s="18"/>
      <c r="AZK22" s="18"/>
      <c r="AZL22" s="18"/>
      <c r="AZM22" s="18"/>
      <c r="AZN22" s="18"/>
      <c r="AZO22" s="18"/>
      <c r="AZP22" s="18"/>
      <c r="AZQ22" s="18"/>
      <c r="AZR22" s="18"/>
      <c r="AZS22" s="18"/>
      <c r="AZT22" s="18"/>
      <c r="AZU22" s="18"/>
      <c r="AZV22" s="18"/>
      <c r="AZW22" s="18"/>
      <c r="AZX22" s="18"/>
      <c r="AZY22" s="18"/>
      <c r="AZZ22" s="18"/>
      <c r="BAA22" s="18"/>
      <c r="BAB22" s="18"/>
      <c r="BAC22" s="18"/>
      <c r="BAD22" s="18"/>
      <c r="BAE22" s="18"/>
      <c r="BAF22" s="18"/>
      <c r="BAG22" s="18"/>
      <c r="BAH22" s="18"/>
      <c r="BAI22" s="18"/>
      <c r="BAJ22" s="18"/>
      <c r="BAK22" s="18"/>
      <c r="BAL22" s="18"/>
      <c r="BAM22" s="18"/>
      <c r="BAN22" s="18"/>
      <c r="BAO22" s="18"/>
      <c r="BAP22" s="18"/>
      <c r="BAQ22" s="18"/>
      <c r="BAR22" s="18"/>
      <c r="BAS22" s="18"/>
      <c r="BAT22" s="18"/>
      <c r="BAU22" s="18"/>
      <c r="BAV22" s="18"/>
      <c r="BAW22" s="18"/>
      <c r="BAX22" s="18"/>
      <c r="BAY22" s="18"/>
      <c r="BAZ22" s="18"/>
      <c r="BBA22" s="18"/>
      <c r="BBB22" s="18"/>
      <c r="BBC22" s="18"/>
      <c r="BBD22" s="18"/>
      <c r="BBE22" s="18"/>
      <c r="BBF22" s="18"/>
      <c r="BBG22" s="18"/>
      <c r="BBH22" s="18"/>
      <c r="BBI22" s="18"/>
      <c r="BBJ22" s="18"/>
      <c r="BBK22" s="18"/>
      <c r="BBL22" s="18"/>
      <c r="BBM22" s="18"/>
      <c r="BBN22" s="18"/>
      <c r="BBO22" s="18"/>
      <c r="BBP22" s="18"/>
      <c r="BBQ22" s="18"/>
      <c r="BBR22" s="18"/>
      <c r="BBS22" s="18"/>
      <c r="BBT22" s="18"/>
      <c r="BBU22" s="18"/>
      <c r="BBV22" s="18"/>
      <c r="BBW22" s="18"/>
      <c r="BBX22" s="18"/>
      <c r="BBY22" s="18"/>
      <c r="BBZ22" s="18"/>
      <c r="BCA22" s="18"/>
      <c r="BCB22" s="18"/>
      <c r="BCC22" s="18"/>
      <c r="BCD22" s="18"/>
      <c r="BCE22" s="18"/>
      <c r="BCF22" s="18"/>
      <c r="BCG22" s="18"/>
      <c r="BCH22" s="18"/>
      <c r="BCI22" s="18"/>
      <c r="BCJ22" s="18"/>
      <c r="BCK22" s="18"/>
      <c r="BCL22" s="18"/>
      <c r="BCM22" s="18"/>
      <c r="BCN22" s="18"/>
      <c r="BCO22" s="18"/>
      <c r="BCP22" s="18"/>
      <c r="BCQ22" s="18"/>
      <c r="BCR22" s="18"/>
      <c r="BCS22" s="18"/>
      <c r="BCT22" s="18"/>
      <c r="BCU22" s="18"/>
      <c r="BCV22" s="18"/>
      <c r="BCW22" s="18"/>
      <c r="BCX22" s="18"/>
      <c r="BCY22" s="18"/>
      <c r="BCZ22" s="18"/>
      <c r="BDA22" s="18"/>
      <c r="BDB22" s="18"/>
      <c r="BDC22" s="18"/>
      <c r="BDD22" s="18"/>
      <c r="BDE22" s="18"/>
      <c r="BDF22" s="18"/>
      <c r="BDG22" s="18"/>
      <c r="BDH22" s="18"/>
      <c r="BDI22" s="18"/>
      <c r="BDJ22" s="18"/>
      <c r="BDK22" s="18"/>
      <c r="BDL22" s="18"/>
      <c r="BDM22" s="18"/>
      <c r="BDN22" s="18"/>
      <c r="BDO22" s="18"/>
      <c r="BDP22" s="18"/>
      <c r="BDQ22" s="18"/>
      <c r="BDR22" s="18"/>
      <c r="BDS22" s="18"/>
      <c r="BDT22" s="18"/>
      <c r="BDU22" s="18"/>
      <c r="BDV22" s="18"/>
      <c r="BDW22" s="18"/>
      <c r="BDX22" s="18"/>
      <c r="BDY22" s="18"/>
      <c r="BDZ22" s="18"/>
      <c r="BEA22" s="18"/>
      <c r="BEB22" s="18"/>
      <c r="BEC22" s="18"/>
      <c r="BED22" s="18"/>
      <c r="BEE22" s="18"/>
      <c r="BEF22" s="18"/>
      <c r="BEG22" s="18"/>
      <c r="BEH22" s="18"/>
      <c r="BEI22" s="18"/>
      <c r="BEJ22" s="18"/>
      <c r="BEK22" s="18"/>
      <c r="BEL22" s="18"/>
      <c r="BEM22" s="18"/>
      <c r="BEN22" s="18"/>
      <c r="BEO22" s="18"/>
      <c r="BEP22" s="18"/>
      <c r="BEQ22" s="18"/>
      <c r="BER22" s="18"/>
      <c r="BES22" s="18"/>
      <c r="BET22" s="18"/>
      <c r="BEU22" s="18"/>
      <c r="BEV22" s="18"/>
      <c r="BEW22" s="18"/>
      <c r="BEX22" s="18"/>
      <c r="BEY22" s="18"/>
      <c r="BEZ22" s="18"/>
      <c r="BFA22" s="18"/>
      <c r="BFB22" s="18"/>
      <c r="BFC22" s="18"/>
      <c r="BFD22" s="18"/>
      <c r="BFE22" s="18"/>
      <c r="BFF22" s="18"/>
      <c r="BFG22" s="18"/>
      <c r="BFH22" s="18"/>
      <c r="BFI22" s="18"/>
      <c r="BFJ22" s="18"/>
      <c r="BFK22" s="18"/>
      <c r="BFL22" s="18"/>
      <c r="BFM22" s="18"/>
      <c r="BFN22" s="18"/>
      <c r="BFO22" s="18"/>
      <c r="BFP22" s="18"/>
      <c r="BFQ22" s="18"/>
      <c r="BFR22" s="18"/>
      <c r="BFS22" s="18"/>
      <c r="BFT22" s="18"/>
      <c r="BFU22" s="18"/>
      <c r="BFV22" s="18"/>
      <c r="BFW22" s="18"/>
      <c r="BFX22" s="18"/>
      <c r="BFY22" s="18"/>
      <c r="BFZ22" s="18"/>
      <c r="BGA22" s="18"/>
      <c r="BGB22" s="18"/>
      <c r="BGC22" s="18"/>
      <c r="BGD22" s="18"/>
      <c r="BGE22" s="18"/>
      <c r="BGF22" s="18"/>
      <c r="BGG22" s="18"/>
      <c r="BGH22" s="18"/>
      <c r="BGI22" s="18"/>
      <c r="BGJ22" s="18"/>
      <c r="BGK22" s="18"/>
      <c r="BGL22" s="18"/>
      <c r="BGM22" s="18"/>
      <c r="BGN22" s="18"/>
      <c r="BGO22" s="18"/>
      <c r="BGP22" s="18"/>
      <c r="BGQ22" s="18"/>
      <c r="BGR22" s="18"/>
      <c r="BGS22" s="18"/>
      <c r="BGT22" s="18"/>
      <c r="BGU22" s="18"/>
      <c r="BGV22" s="18"/>
      <c r="BGW22" s="18"/>
      <c r="BGX22" s="18"/>
      <c r="BGY22" s="18"/>
      <c r="BGZ22" s="18"/>
      <c r="BHA22" s="18"/>
      <c r="BHB22" s="18"/>
      <c r="BHC22" s="18"/>
      <c r="BHD22" s="18"/>
      <c r="BHE22" s="18"/>
      <c r="BHF22" s="18"/>
      <c r="BHG22" s="18"/>
      <c r="BHH22" s="18"/>
      <c r="BHI22" s="18"/>
      <c r="BHJ22" s="18"/>
      <c r="BHK22" s="18"/>
      <c r="BHL22" s="18"/>
      <c r="BHM22" s="18"/>
      <c r="BHN22" s="18"/>
      <c r="BHO22" s="18"/>
      <c r="BHP22" s="18"/>
      <c r="BHQ22" s="18"/>
      <c r="BHR22" s="18"/>
      <c r="BHS22" s="18"/>
      <c r="BHT22" s="18"/>
      <c r="BHU22" s="18"/>
      <c r="BHV22" s="18"/>
      <c r="BHW22" s="18"/>
      <c r="BHX22" s="18"/>
      <c r="BHY22" s="18"/>
      <c r="BHZ22" s="18"/>
      <c r="BIA22" s="18"/>
      <c r="BIB22" s="18"/>
      <c r="BIC22" s="18"/>
      <c r="BID22" s="18"/>
      <c r="BIE22" s="18"/>
      <c r="BIF22" s="18"/>
      <c r="BIG22" s="18"/>
      <c r="BIH22" s="18"/>
      <c r="BII22" s="18"/>
      <c r="BIJ22" s="18"/>
      <c r="BIK22" s="18"/>
      <c r="BIL22" s="18"/>
      <c r="BIM22" s="18"/>
      <c r="BIN22" s="18"/>
      <c r="BIO22" s="18"/>
      <c r="BIP22" s="18"/>
      <c r="BIQ22" s="18"/>
      <c r="BIR22" s="18"/>
      <c r="BIS22" s="18"/>
      <c r="BIT22" s="18"/>
      <c r="BIU22" s="18"/>
      <c r="BIV22" s="18"/>
      <c r="BIW22" s="18"/>
      <c r="BIX22" s="18"/>
      <c r="BIY22" s="18"/>
      <c r="BIZ22" s="18"/>
      <c r="BJA22" s="18"/>
      <c r="BJB22" s="18"/>
      <c r="BJC22" s="18"/>
      <c r="BJD22" s="18"/>
      <c r="BJE22" s="18"/>
      <c r="BJF22" s="18"/>
      <c r="BJG22" s="18"/>
      <c r="BJH22" s="18"/>
      <c r="BJI22" s="18"/>
      <c r="BJJ22" s="18"/>
      <c r="BJK22" s="18"/>
      <c r="BJL22" s="18"/>
      <c r="BJM22" s="18"/>
      <c r="BJN22" s="18"/>
      <c r="BJO22" s="18"/>
      <c r="BJP22" s="18"/>
      <c r="BJQ22" s="18"/>
      <c r="BJR22" s="18"/>
      <c r="BJS22" s="18"/>
      <c r="BJT22" s="18"/>
      <c r="BJU22" s="18"/>
      <c r="BJV22" s="18"/>
      <c r="BJW22" s="18"/>
      <c r="BJX22" s="18"/>
      <c r="BJY22" s="18"/>
      <c r="BJZ22" s="18"/>
      <c r="BKA22" s="18"/>
      <c r="BKB22" s="18"/>
      <c r="BKC22" s="18"/>
      <c r="BKD22" s="18"/>
      <c r="BKE22" s="18"/>
      <c r="BKF22" s="18"/>
      <c r="BKG22" s="18"/>
      <c r="BKH22" s="18"/>
      <c r="BKI22" s="18"/>
      <c r="BKJ22" s="18"/>
      <c r="BKK22" s="18"/>
      <c r="BKL22" s="18"/>
      <c r="BKM22" s="18"/>
      <c r="BKN22" s="18"/>
      <c r="BKO22" s="18"/>
      <c r="BKP22" s="18"/>
      <c r="BKQ22" s="18"/>
      <c r="BKR22" s="18"/>
      <c r="BKS22" s="18"/>
      <c r="BKT22" s="18"/>
      <c r="BKU22" s="18"/>
      <c r="BKV22" s="18"/>
      <c r="BKW22" s="18"/>
      <c r="BKX22" s="18"/>
      <c r="BKY22" s="18"/>
      <c r="BKZ22" s="18"/>
      <c r="BLA22" s="18"/>
      <c r="BLB22" s="18"/>
      <c r="BLC22" s="18"/>
      <c r="BLD22" s="18"/>
      <c r="BLE22" s="18"/>
      <c r="BLF22" s="18"/>
      <c r="BLG22" s="18"/>
      <c r="BLH22" s="18"/>
      <c r="BLI22" s="18"/>
      <c r="BLJ22" s="18"/>
      <c r="BLK22" s="18"/>
      <c r="BLL22" s="18"/>
      <c r="BLM22" s="18"/>
      <c r="BLN22" s="18"/>
      <c r="BLO22" s="18"/>
      <c r="BLP22" s="18"/>
      <c r="BLQ22" s="18"/>
      <c r="BLR22" s="18"/>
      <c r="BLS22" s="18"/>
      <c r="BLT22" s="18"/>
      <c r="BLU22" s="18"/>
      <c r="BLV22" s="18"/>
      <c r="BLW22" s="18"/>
      <c r="BLX22" s="18"/>
      <c r="BLY22" s="18"/>
      <c r="BLZ22" s="18"/>
      <c r="BMA22" s="18"/>
      <c r="BMB22" s="18"/>
      <c r="BMC22" s="18"/>
      <c r="BMD22" s="18"/>
      <c r="BME22" s="18"/>
      <c r="BMF22" s="18"/>
      <c r="BMG22" s="18"/>
      <c r="BMH22" s="18"/>
      <c r="BMI22" s="18"/>
      <c r="BMJ22" s="18"/>
      <c r="BMK22" s="18"/>
      <c r="BML22" s="18"/>
      <c r="BMM22" s="18"/>
      <c r="BMN22" s="18"/>
      <c r="BMO22" s="18"/>
      <c r="BMP22" s="18"/>
      <c r="BMQ22" s="18"/>
      <c r="BMR22" s="18"/>
      <c r="BMS22" s="18"/>
      <c r="BMT22" s="18"/>
      <c r="BMU22" s="18"/>
      <c r="BMV22" s="18"/>
      <c r="BMW22" s="18"/>
      <c r="BMX22" s="18"/>
      <c r="BMY22" s="18"/>
      <c r="BMZ22" s="18"/>
      <c r="BNA22" s="18"/>
      <c r="BNB22" s="18"/>
      <c r="BNC22" s="18"/>
      <c r="BND22" s="18"/>
      <c r="BNE22" s="18"/>
      <c r="BNF22" s="18"/>
      <c r="BNG22" s="18"/>
      <c r="BNH22" s="18"/>
      <c r="BNI22" s="18"/>
      <c r="BNJ22" s="18"/>
      <c r="BNK22" s="18"/>
      <c r="BNL22" s="18"/>
      <c r="BNM22" s="18"/>
      <c r="BNN22" s="18"/>
      <c r="BNO22" s="18"/>
      <c r="BNP22" s="18"/>
      <c r="BNQ22" s="18"/>
      <c r="BNR22" s="18"/>
      <c r="BNS22" s="18"/>
      <c r="BNT22" s="18"/>
      <c r="BNU22" s="18"/>
      <c r="BNV22" s="18"/>
      <c r="BNW22" s="18"/>
      <c r="BNX22" s="18"/>
      <c r="BNY22" s="18"/>
      <c r="BNZ22" s="18"/>
      <c r="BOA22" s="18"/>
      <c r="BOB22" s="18"/>
      <c r="BOC22" s="18"/>
      <c r="BOD22" s="18"/>
      <c r="BOE22" s="18"/>
      <c r="BOF22" s="18"/>
      <c r="BOG22" s="18"/>
      <c r="BOH22" s="18"/>
      <c r="BOI22" s="18"/>
      <c r="BOJ22" s="18"/>
      <c r="BOK22" s="18"/>
      <c r="BOL22" s="18"/>
      <c r="BOM22" s="18"/>
      <c r="BON22" s="18"/>
      <c r="BOO22" s="18"/>
      <c r="BOP22" s="18"/>
      <c r="BOQ22" s="18"/>
      <c r="BOR22" s="18"/>
      <c r="BOS22" s="18"/>
      <c r="BOT22" s="18"/>
      <c r="BOU22" s="18"/>
      <c r="BOV22" s="18"/>
      <c r="BOW22" s="18"/>
      <c r="BOX22" s="18"/>
      <c r="BOY22" s="18"/>
      <c r="BOZ22" s="18"/>
      <c r="BPA22" s="18"/>
      <c r="BPB22" s="18"/>
      <c r="BPC22" s="18"/>
      <c r="BPD22" s="18"/>
      <c r="BPE22" s="18"/>
      <c r="BPF22" s="18"/>
      <c r="BPG22" s="18"/>
    </row>
    <row r="23" spans="1:1775" x14ac:dyDescent="0.25">
      <c r="I23" s="145">
        <f>SUM(I6:I22)</f>
        <v>88</v>
      </c>
      <c r="J23" s="95"/>
      <c r="K23" s="104"/>
      <c r="L23" s="104"/>
      <c r="M23" s="104"/>
      <c r="N23" s="104"/>
    </row>
    <row r="25" spans="1:1775" ht="30" x14ac:dyDescent="0.25">
      <c r="I25" s="89" t="s">
        <v>69</v>
      </c>
      <c r="J25" s="90" t="s">
        <v>551</v>
      </c>
      <c r="L25" s="104"/>
      <c r="M25" s="104"/>
      <c r="N25" s="104"/>
    </row>
    <row r="26" spans="1:1775" x14ac:dyDescent="0.25">
      <c r="A26" s="33">
        <v>1</v>
      </c>
      <c r="B26" s="57" t="s">
        <v>280</v>
      </c>
      <c r="C26" s="57" t="s">
        <v>305</v>
      </c>
      <c r="D26" s="57" t="s">
        <v>279</v>
      </c>
      <c r="E26" s="57" t="s">
        <v>306</v>
      </c>
      <c r="F26" s="57" t="s">
        <v>307</v>
      </c>
      <c r="G26" s="57"/>
      <c r="H26" s="57"/>
      <c r="I26" s="58"/>
      <c r="J26" s="65">
        <f>(I26*5)</f>
        <v>0</v>
      </c>
      <c r="M26" s="57"/>
      <c r="N26" s="120"/>
    </row>
    <row r="27" spans="1:1775" x14ac:dyDescent="0.25">
      <c r="A27" s="33">
        <v>2</v>
      </c>
      <c r="B27" s="57" t="s">
        <v>281</v>
      </c>
      <c r="C27" s="57" t="s">
        <v>305</v>
      </c>
      <c r="D27" s="57" t="s">
        <v>279</v>
      </c>
      <c r="E27" s="57" t="s">
        <v>306</v>
      </c>
      <c r="F27" s="57" t="s">
        <v>307</v>
      </c>
      <c r="G27" s="57"/>
      <c r="H27" s="57"/>
      <c r="I27" s="58">
        <v>24</v>
      </c>
      <c r="J27" s="65">
        <f t="shared" ref="J27:J48" si="3">(I27*5)</f>
        <v>120</v>
      </c>
      <c r="M27" s="57">
        <v>25</v>
      </c>
      <c r="N27" s="120">
        <f>(M27-I27)</f>
        <v>1</v>
      </c>
      <c r="P27" s="74"/>
    </row>
    <row r="28" spans="1:1775" x14ac:dyDescent="0.25">
      <c r="A28" s="33">
        <v>3</v>
      </c>
      <c r="B28" s="57" t="s">
        <v>249</v>
      </c>
      <c r="C28" s="57" t="s">
        <v>318</v>
      </c>
      <c r="D28" s="57" t="s">
        <v>249</v>
      </c>
      <c r="E28" s="57" t="s">
        <v>306</v>
      </c>
      <c r="F28" s="57" t="s">
        <v>401</v>
      </c>
      <c r="G28" s="57" t="s">
        <v>67</v>
      </c>
      <c r="H28" s="57" t="s">
        <v>400</v>
      </c>
      <c r="I28" s="58">
        <v>1</v>
      </c>
      <c r="J28" s="65">
        <f t="shared" si="3"/>
        <v>5</v>
      </c>
      <c r="M28" s="57">
        <v>2</v>
      </c>
      <c r="N28" s="120">
        <f t="shared" ref="N28:N48" si="4">(M28-I28)</f>
        <v>1</v>
      </c>
      <c r="P28" s="105"/>
    </row>
    <row r="29" spans="1:1775" x14ac:dyDescent="0.25">
      <c r="A29" s="33">
        <v>4</v>
      </c>
      <c r="B29" s="57" t="s">
        <v>248</v>
      </c>
      <c r="C29" s="57" t="s">
        <v>308</v>
      </c>
      <c r="D29" s="57" t="s">
        <v>309</v>
      </c>
      <c r="E29" s="57" t="s">
        <v>310</v>
      </c>
      <c r="F29" s="57" t="s">
        <v>311</v>
      </c>
      <c r="G29" s="57" t="s">
        <v>79</v>
      </c>
      <c r="H29" s="57">
        <v>1702010</v>
      </c>
      <c r="I29" s="58">
        <v>10</v>
      </c>
      <c r="J29" s="65">
        <f t="shared" si="3"/>
        <v>50</v>
      </c>
      <c r="M29" s="57">
        <v>80</v>
      </c>
      <c r="N29" s="120">
        <f t="shared" si="4"/>
        <v>70</v>
      </c>
      <c r="P29" s="74"/>
    </row>
    <row r="30" spans="1:1775" x14ac:dyDescent="0.25">
      <c r="A30" s="33">
        <v>5</v>
      </c>
      <c r="B30" s="57" t="s">
        <v>287</v>
      </c>
      <c r="C30" s="57" t="s">
        <v>531</v>
      </c>
      <c r="D30" s="57" t="s">
        <v>287</v>
      </c>
      <c r="E30" s="57" t="s">
        <v>386</v>
      </c>
      <c r="F30" s="57">
        <v>61300211121</v>
      </c>
      <c r="G30" s="57"/>
      <c r="H30" s="57"/>
      <c r="I30" s="58">
        <v>2</v>
      </c>
      <c r="J30" s="65">
        <f t="shared" si="3"/>
        <v>10</v>
      </c>
      <c r="M30" s="57">
        <v>5</v>
      </c>
      <c r="N30" s="120">
        <f t="shared" si="4"/>
        <v>3</v>
      </c>
      <c r="P30" s="74"/>
    </row>
    <row r="31" spans="1:1775" x14ac:dyDescent="0.25">
      <c r="A31" s="33">
        <v>6</v>
      </c>
      <c r="B31" s="57" t="s">
        <v>289</v>
      </c>
      <c r="C31" s="57" t="s">
        <v>313</v>
      </c>
      <c r="D31" s="57" t="s">
        <v>288</v>
      </c>
      <c r="E31" s="57" t="s">
        <v>314</v>
      </c>
      <c r="F31" s="57">
        <v>734151471</v>
      </c>
      <c r="G31" s="57" t="s">
        <v>67</v>
      </c>
      <c r="H31" s="57" t="s">
        <v>315</v>
      </c>
      <c r="I31" s="58">
        <v>30</v>
      </c>
      <c r="J31" s="65">
        <f t="shared" si="3"/>
        <v>150</v>
      </c>
      <c r="M31" s="57">
        <v>30</v>
      </c>
      <c r="N31" s="120">
        <f t="shared" si="4"/>
        <v>0</v>
      </c>
      <c r="P31" s="74"/>
    </row>
    <row r="32" spans="1:1775" x14ac:dyDescent="0.25">
      <c r="A32" s="33">
        <v>7</v>
      </c>
      <c r="B32" s="57" t="s">
        <v>252</v>
      </c>
      <c r="C32" s="57" t="s">
        <v>532</v>
      </c>
      <c r="D32" s="57" t="s">
        <v>320</v>
      </c>
      <c r="E32" s="57" t="s">
        <v>314</v>
      </c>
      <c r="F32" s="60">
        <v>878311420</v>
      </c>
      <c r="G32" s="57" t="s">
        <v>75</v>
      </c>
      <c r="H32" s="57">
        <v>7472285</v>
      </c>
      <c r="I32" s="58">
        <v>1</v>
      </c>
      <c r="J32" s="65">
        <f t="shared" si="3"/>
        <v>5</v>
      </c>
      <c r="M32" s="57">
        <v>1</v>
      </c>
      <c r="N32" s="120">
        <f t="shared" si="4"/>
        <v>0</v>
      </c>
      <c r="P32" s="74"/>
    </row>
    <row r="33" spans="1:16" x14ac:dyDescent="0.25">
      <c r="A33" s="33">
        <v>8</v>
      </c>
      <c r="B33" s="57" t="s">
        <v>250</v>
      </c>
      <c r="C33" s="57" t="s">
        <v>533</v>
      </c>
      <c r="D33" s="57" t="s">
        <v>250</v>
      </c>
      <c r="E33" s="57" t="s">
        <v>314</v>
      </c>
      <c r="F33" s="57">
        <v>878331420</v>
      </c>
      <c r="G33" s="57" t="s">
        <v>67</v>
      </c>
      <c r="H33" s="57" t="s">
        <v>335</v>
      </c>
      <c r="I33" s="58">
        <v>3</v>
      </c>
      <c r="J33" s="65">
        <f t="shared" si="3"/>
        <v>15</v>
      </c>
      <c r="M33" s="57">
        <v>3</v>
      </c>
      <c r="N33" s="120">
        <f t="shared" si="4"/>
        <v>0</v>
      </c>
      <c r="P33" s="74"/>
    </row>
    <row r="34" spans="1:16" x14ac:dyDescent="0.25">
      <c r="A34" s="33">
        <v>9</v>
      </c>
      <c r="B34" s="57" t="s">
        <v>284</v>
      </c>
      <c r="C34" s="57" t="s">
        <v>346</v>
      </c>
      <c r="D34" s="57" t="s">
        <v>283</v>
      </c>
      <c r="E34" s="57" t="s">
        <v>314</v>
      </c>
      <c r="F34" s="57">
        <v>877823003</v>
      </c>
      <c r="G34" s="57" t="s">
        <v>67</v>
      </c>
      <c r="H34" s="57" t="s">
        <v>347</v>
      </c>
      <c r="I34" s="58">
        <v>1</v>
      </c>
      <c r="J34" s="65">
        <f t="shared" si="3"/>
        <v>5</v>
      </c>
      <c r="M34" s="57">
        <v>2</v>
      </c>
      <c r="N34" s="120">
        <f t="shared" si="4"/>
        <v>1</v>
      </c>
      <c r="P34" s="74"/>
    </row>
    <row r="35" spans="1:16" x14ac:dyDescent="0.25">
      <c r="A35" s="33">
        <v>10</v>
      </c>
      <c r="B35" s="57" t="s">
        <v>535</v>
      </c>
      <c r="C35" s="57" t="s">
        <v>534</v>
      </c>
      <c r="D35" s="57" t="s">
        <v>535</v>
      </c>
      <c r="E35" s="57" t="s">
        <v>322</v>
      </c>
      <c r="F35" s="135">
        <v>4750334106400</v>
      </c>
      <c r="G35" s="57"/>
      <c r="H35" s="57"/>
      <c r="I35" s="58">
        <v>2</v>
      </c>
      <c r="J35" s="65">
        <f t="shared" si="3"/>
        <v>10</v>
      </c>
      <c r="M35" s="57">
        <v>2</v>
      </c>
      <c r="N35" s="120">
        <f t="shared" si="4"/>
        <v>0</v>
      </c>
      <c r="P35" s="59"/>
    </row>
    <row r="36" spans="1:16" x14ac:dyDescent="0.25">
      <c r="A36" s="33">
        <v>11</v>
      </c>
      <c r="B36" s="57" t="s">
        <v>251</v>
      </c>
      <c r="C36" s="57" t="s">
        <v>321</v>
      </c>
      <c r="D36" s="57" t="s">
        <v>251</v>
      </c>
      <c r="E36" s="57" t="s">
        <v>322</v>
      </c>
      <c r="F36" s="135">
        <v>47503341054401</v>
      </c>
      <c r="G36" s="57" t="s">
        <v>74</v>
      </c>
      <c r="H36" s="57" t="s">
        <v>323</v>
      </c>
      <c r="I36" s="58">
        <v>3</v>
      </c>
      <c r="J36" s="65">
        <f t="shared" si="3"/>
        <v>15</v>
      </c>
      <c r="M36" s="57">
        <v>3</v>
      </c>
      <c r="N36" s="120">
        <f t="shared" si="4"/>
        <v>0</v>
      </c>
      <c r="P36" s="59"/>
    </row>
    <row r="37" spans="1:16" x14ac:dyDescent="0.25">
      <c r="A37" s="33">
        <v>12</v>
      </c>
      <c r="B37" s="57" t="s">
        <v>257</v>
      </c>
      <c r="C37" s="57" t="s">
        <v>328</v>
      </c>
      <c r="D37" s="57" t="s">
        <v>257</v>
      </c>
      <c r="E37" s="57" t="s">
        <v>322</v>
      </c>
      <c r="F37" s="135">
        <v>4750334103400</v>
      </c>
      <c r="G37" s="57" t="s">
        <v>74</v>
      </c>
      <c r="H37" s="57" t="s">
        <v>329</v>
      </c>
      <c r="I37" s="58">
        <v>2</v>
      </c>
      <c r="J37" s="65">
        <f t="shared" si="3"/>
        <v>10</v>
      </c>
      <c r="M37" s="57">
        <v>2</v>
      </c>
      <c r="N37" s="120">
        <f t="shared" si="4"/>
        <v>0</v>
      </c>
      <c r="P37" s="59"/>
    </row>
    <row r="38" spans="1:16" x14ac:dyDescent="0.25">
      <c r="A38" s="33">
        <v>13</v>
      </c>
      <c r="B38" s="57" t="s">
        <v>537</v>
      </c>
      <c r="C38" s="57" t="s">
        <v>536</v>
      </c>
      <c r="D38" s="57" t="s">
        <v>537</v>
      </c>
      <c r="E38" s="57" t="s">
        <v>322</v>
      </c>
      <c r="F38" s="135">
        <v>4750334102400</v>
      </c>
      <c r="G38" s="57"/>
      <c r="H38" s="57"/>
      <c r="I38" s="58">
        <v>1</v>
      </c>
      <c r="J38" s="65">
        <f t="shared" si="3"/>
        <v>5</v>
      </c>
      <c r="M38" s="57">
        <v>1</v>
      </c>
      <c r="N38" s="120">
        <f t="shared" si="4"/>
        <v>0</v>
      </c>
      <c r="P38" s="59"/>
    </row>
    <row r="39" spans="1:16" x14ac:dyDescent="0.25">
      <c r="A39" s="33">
        <v>14</v>
      </c>
      <c r="B39" s="57" t="s">
        <v>254</v>
      </c>
      <c r="C39" s="57" t="s">
        <v>324</v>
      </c>
      <c r="D39" s="57" t="s">
        <v>253</v>
      </c>
      <c r="E39" s="57" t="s">
        <v>325</v>
      </c>
      <c r="F39" s="57" t="s">
        <v>326</v>
      </c>
      <c r="G39" s="57" t="s">
        <v>67</v>
      </c>
      <c r="H39" s="57" t="s">
        <v>327</v>
      </c>
      <c r="I39" s="58">
        <v>1</v>
      </c>
      <c r="J39" s="65">
        <f t="shared" si="3"/>
        <v>5</v>
      </c>
      <c r="M39" s="57">
        <v>2</v>
      </c>
      <c r="N39" s="120">
        <f t="shared" si="4"/>
        <v>1</v>
      </c>
      <c r="P39" s="74"/>
    </row>
    <row r="40" spans="1:16" x14ac:dyDescent="0.25">
      <c r="A40" s="33">
        <v>15</v>
      </c>
      <c r="B40" s="57" t="s">
        <v>291</v>
      </c>
      <c r="C40" s="57" t="s">
        <v>336</v>
      </c>
      <c r="D40" s="57" t="s">
        <v>337</v>
      </c>
      <c r="E40" s="57" t="s">
        <v>325</v>
      </c>
      <c r="F40" s="57" t="s">
        <v>338</v>
      </c>
      <c r="G40" s="57" t="s">
        <v>67</v>
      </c>
      <c r="H40" s="57" t="s">
        <v>339</v>
      </c>
      <c r="I40" s="58">
        <v>1</v>
      </c>
      <c r="J40" s="65">
        <f t="shared" si="3"/>
        <v>5</v>
      </c>
      <c r="M40" s="57">
        <v>2</v>
      </c>
      <c r="N40" s="120">
        <f t="shared" si="4"/>
        <v>1</v>
      </c>
      <c r="P40" s="74"/>
    </row>
    <row r="41" spans="1:16" x14ac:dyDescent="0.25">
      <c r="A41" s="33">
        <v>16</v>
      </c>
      <c r="B41" s="57" t="s">
        <v>256</v>
      </c>
      <c r="C41" s="57" t="s">
        <v>330</v>
      </c>
      <c r="D41" s="57" t="s">
        <v>255</v>
      </c>
      <c r="E41" s="57" t="s">
        <v>331</v>
      </c>
      <c r="F41" s="57" t="s">
        <v>332</v>
      </c>
      <c r="G41" s="57" t="s">
        <v>67</v>
      </c>
      <c r="H41" s="57" t="s">
        <v>333</v>
      </c>
      <c r="I41" s="58">
        <v>1</v>
      </c>
      <c r="J41" s="65">
        <f t="shared" si="3"/>
        <v>5</v>
      </c>
      <c r="M41" s="57">
        <v>10</v>
      </c>
      <c r="N41" s="120">
        <f t="shared" si="4"/>
        <v>9</v>
      </c>
      <c r="P41" s="74"/>
    </row>
    <row r="42" spans="1:16" x14ac:dyDescent="0.25">
      <c r="A42" s="33">
        <v>17</v>
      </c>
      <c r="B42" s="57" t="s">
        <v>286</v>
      </c>
      <c r="C42" s="57" t="s">
        <v>340</v>
      </c>
      <c r="D42" s="57" t="s">
        <v>285</v>
      </c>
      <c r="E42" s="57" t="s">
        <v>341</v>
      </c>
      <c r="F42" s="57" t="s">
        <v>285</v>
      </c>
      <c r="G42" s="57" t="s">
        <v>74</v>
      </c>
      <c r="H42" s="57" t="s">
        <v>342</v>
      </c>
      <c r="I42" s="58">
        <v>1</v>
      </c>
      <c r="J42" s="65">
        <f t="shared" si="3"/>
        <v>5</v>
      </c>
      <c r="M42" s="57">
        <v>1</v>
      </c>
      <c r="N42" s="120">
        <f t="shared" si="4"/>
        <v>0</v>
      </c>
      <c r="P42" s="74"/>
    </row>
    <row r="43" spans="1:16" x14ac:dyDescent="0.25">
      <c r="A43" s="33">
        <v>18</v>
      </c>
      <c r="B43" s="57" t="s">
        <v>282</v>
      </c>
      <c r="C43" s="57" t="s">
        <v>343</v>
      </c>
      <c r="D43" s="57" t="s">
        <v>282</v>
      </c>
      <c r="E43" s="57" t="s">
        <v>538</v>
      </c>
      <c r="F43" s="57" t="s">
        <v>345</v>
      </c>
      <c r="G43" s="57" t="s">
        <v>79</v>
      </c>
      <c r="H43" s="57">
        <v>1022231</v>
      </c>
      <c r="I43" s="58">
        <v>4</v>
      </c>
      <c r="J43" s="65">
        <f t="shared" si="3"/>
        <v>20</v>
      </c>
      <c r="M43" s="57">
        <v>12</v>
      </c>
      <c r="N43" s="120">
        <f t="shared" si="4"/>
        <v>8</v>
      </c>
      <c r="P43" s="74"/>
    </row>
    <row r="44" spans="1:16" x14ac:dyDescent="0.25">
      <c r="A44" s="33">
        <v>19</v>
      </c>
      <c r="B44" s="57" t="s">
        <v>131</v>
      </c>
      <c r="C44" s="57" t="s">
        <v>382</v>
      </c>
      <c r="D44" s="57" t="s">
        <v>383</v>
      </c>
      <c r="E44" s="57" t="s">
        <v>357</v>
      </c>
      <c r="F44" s="57" t="s">
        <v>384</v>
      </c>
      <c r="G44" s="57"/>
      <c r="H44" s="57"/>
      <c r="I44" s="58">
        <v>1</v>
      </c>
      <c r="J44" s="65">
        <f t="shared" si="3"/>
        <v>5</v>
      </c>
      <c r="M44" s="57">
        <v>7</v>
      </c>
      <c r="N44" s="120">
        <f t="shared" si="4"/>
        <v>6</v>
      </c>
      <c r="P44" s="74" t="s">
        <v>556</v>
      </c>
    </row>
    <row r="45" spans="1:16" x14ac:dyDescent="0.25">
      <c r="A45" s="33">
        <v>20</v>
      </c>
      <c r="B45" s="57" t="s">
        <v>541</v>
      </c>
      <c r="C45" s="57" t="s">
        <v>539</v>
      </c>
      <c r="D45" s="57" t="s">
        <v>540</v>
      </c>
      <c r="E45" s="57" t="s">
        <v>357</v>
      </c>
      <c r="F45" s="57" t="s">
        <v>540</v>
      </c>
      <c r="G45" s="57"/>
      <c r="H45" s="57"/>
      <c r="I45" s="58">
        <v>10</v>
      </c>
      <c r="J45" s="65">
        <f t="shared" si="3"/>
        <v>50</v>
      </c>
      <c r="M45" s="57">
        <v>25</v>
      </c>
      <c r="N45" s="120">
        <f t="shared" si="4"/>
        <v>15</v>
      </c>
      <c r="P45" s="74" t="s">
        <v>427</v>
      </c>
    </row>
    <row r="46" spans="1:16" x14ac:dyDescent="0.25">
      <c r="A46" s="33">
        <v>21</v>
      </c>
      <c r="B46" s="57" t="s">
        <v>544</v>
      </c>
      <c r="C46" s="57" t="s">
        <v>542</v>
      </c>
      <c r="D46" s="57" t="s">
        <v>543</v>
      </c>
      <c r="E46" s="57" t="s">
        <v>357</v>
      </c>
      <c r="F46" s="57" t="s">
        <v>544</v>
      </c>
      <c r="G46" s="57"/>
      <c r="H46" s="57"/>
      <c r="I46" s="58">
        <v>1</v>
      </c>
      <c r="J46" s="65">
        <f t="shared" si="3"/>
        <v>5</v>
      </c>
      <c r="M46" s="57">
        <v>1</v>
      </c>
      <c r="N46" s="120">
        <f t="shared" si="4"/>
        <v>0</v>
      </c>
      <c r="P46" s="74" t="s">
        <v>556</v>
      </c>
    </row>
    <row r="47" spans="1:16" x14ac:dyDescent="0.25">
      <c r="A47" s="33">
        <v>22</v>
      </c>
      <c r="B47" s="57" t="s">
        <v>546</v>
      </c>
      <c r="C47" s="57" t="s">
        <v>545</v>
      </c>
      <c r="D47" s="57" t="s">
        <v>546</v>
      </c>
      <c r="E47" s="57" t="s">
        <v>123</v>
      </c>
      <c r="F47" s="57">
        <v>61300821121</v>
      </c>
      <c r="G47" s="57" t="s">
        <v>67</v>
      </c>
      <c r="H47" s="57" t="s">
        <v>547</v>
      </c>
      <c r="I47" s="58">
        <v>2</v>
      </c>
      <c r="J47" s="65">
        <f t="shared" si="3"/>
        <v>10</v>
      </c>
      <c r="M47" s="57">
        <v>25</v>
      </c>
      <c r="N47" s="120">
        <f t="shared" si="4"/>
        <v>23</v>
      </c>
      <c r="P47" s="74" t="s">
        <v>444</v>
      </c>
    </row>
    <row r="48" spans="1:16" x14ac:dyDescent="0.25">
      <c r="A48" s="136">
        <v>23</v>
      </c>
      <c r="B48" s="137" t="s">
        <v>550</v>
      </c>
      <c r="C48" s="137" t="s">
        <v>548</v>
      </c>
      <c r="D48" s="137"/>
      <c r="E48" s="137" t="s">
        <v>123</v>
      </c>
      <c r="F48" s="137" t="s">
        <v>549</v>
      </c>
      <c r="G48" s="137"/>
      <c r="H48" s="137"/>
      <c r="I48" s="137">
        <v>12</v>
      </c>
      <c r="J48" s="65">
        <f t="shared" si="3"/>
        <v>60</v>
      </c>
      <c r="M48" s="57">
        <v>20</v>
      </c>
      <c r="N48" s="120">
        <f t="shared" si="4"/>
        <v>8</v>
      </c>
      <c r="P48" s="74" t="s">
        <v>557</v>
      </c>
    </row>
    <row r="52" spans="2:3" x14ac:dyDescent="0.25">
      <c r="B52" s="63"/>
      <c r="C52" s="65" t="s">
        <v>402</v>
      </c>
    </row>
    <row r="53" spans="2:3" x14ac:dyDescent="0.25">
      <c r="B53" s="119"/>
      <c r="C53" s="65" t="s">
        <v>403</v>
      </c>
    </row>
    <row r="54" spans="2:3" x14ac:dyDescent="0.25">
      <c r="B54" s="59"/>
      <c r="C54" s="65" t="s">
        <v>404</v>
      </c>
    </row>
    <row r="55" spans="2:3" x14ac:dyDescent="0.25">
      <c r="B55" s="105"/>
      <c r="C55" s="65" t="s">
        <v>406</v>
      </c>
    </row>
  </sheetData>
  <mergeCells count="1">
    <mergeCell ref="A1:K1"/>
  </mergeCells>
  <pageMargins left="0.7" right="0.7" top="0.78740157499999996" bottom="0.78740157499999996" header="0.3" footer="0.3"/>
  <pageSetup paperSize="9" scale="5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N39"/>
  <sheetViews>
    <sheetView workbookViewId="0">
      <selection activeCell="K38" sqref="K38"/>
    </sheetView>
  </sheetViews>
  <sheetFormatPr baseColWidth="10" defaultRowHeight="15" x14ac:dyDescent="0.25"/>
  <cols>
    <col min="1" max="1" width="3.42578125" style="1" bestFit="1" customWidth="1"/>
    <col min="2" max="2" width="28" style="65" bestFit="1" customWidth="1"/>
    <col min="3" max="3" width="35.28515625" style="65" bestFit="1" customWidth="1"/>
    <col min="4" max="4" width="20.7109375" style="65" bestFit="1" customWidth="1"/>
    <col min="5" max="5" width="17.140625" style="65" bestFit="1" customWidth="1"/>
    <col min="6" max="6" width="19.140625" style="65" bestFit="1" customWidth="1"/>
    <col min="7" max="7" width="12.7109375" style="65" bestFit="1" customWidth="1"/>
    <col min="8" max="8" width="13.85546875" style="65" bestFit="1" customWidth="1"/>
    <col min="9" max="9" width="15.5703125" style="65" bestFit="1" customWidth="1"/>
    <col min="10" max="10" width="15.5703125" style="65" customWidth="1"/>
    <col min="11" max="11" width="11.5703125" style="65" customWidth="1"/>
    <col min="14" max="14" width="11.42578125" style="65"/>
  </cols>
  <sheetData>
    <row r="1" spans="1:14" x14ac:dyDescent="0.25">
      <c r="A1" s="164" t="s">
        <v>36</v>
      </c>
      <c r="B1" s="164"/>
      <c r="C1" s="164"/>
      <c r="D1" s="164"/>
      <c r="E1" s="164"/>
      <c r="F1" s="164"/>
      <c r="G1" s="164"/>
      <c r="H1" s="164"/>
      <c r="I1" s="164"/>
      <c r="J1" s="164"/>
      <c r="K1" s="87"/>
    </row>
    <row r="2" spans="1:14" x14ac:dyDescent="0.25">
      <c r="A2" s="10" t="s">
        <v>34</v>
      </c>
      <c r="B2" s="156" t="s">
        <v>28</v>
      </c>
      <c r="C2" s="156" t="s">
        <v>29</v>
      </c>
      <c r="D2" s="156" t="s">
        <v>30</v>
      </c>
      <c r="E2" s="156" t="s">
        <v>31</v>
      </c>
      <c r="F2" s="156" t="s">
        <v>32</v>
      </c>
      <c r="G2" s="156" t="s">
        <v>64</v>
      </c>
      <c r="H2" s="156" t="s">
        <v>65</v>
      </c>
      <c r="I2" s="156" t="s">
        <v>69</v>
      </c>
      <c r="J2" s="156" t="s">
        <v>412</v>
      </c>
      <c r="K2" s="156" t="s">
        <v>415</v>
      </c>
      <c r="L2" s="155" t="s">
        <v>530</v>
      </c>
      <c r="M2" s="155" t="s">
        <v>563</v>
      </c>
      <c r="N2" s="160" t="s">
        <v>402</v>
      </c>
    </row>
    <row r="3" spans="1:14" s="16" customFormat="1" x14ac:dyDescent="0.25">
      <c r="A3" s="10"/>
      <c r="B3" s="156"/>
      <c r="C3" s="156"/>
      <c r="D3" s="156"/>
      <c r="E3" s="156"/>
      <c r="F3" s="156"/>
      <c r="G3" s="156"/>
      <c r="H3" s="156"/>
      <c r="I3" s="156"/>
      <c r="J3" s="156"/>
      <c r="K3" s="156"/>
      <c r="N3" s="65"/>
    </row>
    <row r="4" spans="1:14" s="18" customFormat="1" x14ac:dyDescent="0.25">
      <c r="A4" s="50">
        <v>1</v>
      </c>
      <c r="B4" s="53" t="s">
        <v>39</v>
      </c>
      <c r="C4" s="53" t="s">
        <v>54</v>
      </c>
      <c r="D4" s="53" t="s">
        <v>39</v>
      </c>
      <c r="E4" s="53" t="s">
        <v>55</v>
      </c>
      <c r="F4" s="53" t="s">
        <v>39</v>
      </c>
      <c r="G4" s="53" t="s">
        <v>67</v>
      </c>
      <c r="H4" s="53" t="s">
        <v>76</v>
      </c>
      <c r="I4" s="53">
        <v>1</v>
      </c>
      <c r="J4" s="53">
        <f>(I4*10)</f>
        <v>10</v>
      </c>
      <c r="K4" s="141"/>
      <c r="M4" s="18">
        <f>(J4+J17)</f>
        <v>15</v>
      </c>
      <c r="N4" s="74" t="s">
        <v>434</v>
      </c>
    </row>
    <row r="5" spans="1:14" s="18" customFormat="1" x14ac:dyDescent="0.25">
      <c r="A5" s="50">
        <v>2</v>
      </c>
      <c r="B5" s="53" t="s">
        <v>20</v>
      </c>
      <c r="C5" s="53" t="s">
        <v>58</v>
      </c>
      <c r="D5" s="53" t="s">
        <v>42</v>
      </c>
      <c r="E5" s="53" t="s">
        <v>56</v>
      </c>
      <c r="F5" s="53" t="s">
        <v>60</v>
      </c>
      <c r="G5" s="53" t="s">
        <v>75</v>
      </c>
      <c r="H5" s="53">
        <v>9922164</v>
      </c>
      <c r="I5" s="53">
        <v>2</v>
      </c>
      <c r="J5" s="53">
        <f t="shared" ref="J5:J14" si="0">(I5*10)</f>
        <v>20</v>
      </c>
      <c r="K5" s="141"/>
      <c r="M5" s="18">
        <f t="shared" ref="M5:M14" si="1">(J5+J18)</f>
        <v>30</v>
      </c>
      <c r="N5" s="74" t="s">
        <v>427</v>
      </c>
    </row>
    <row r="6" spans="1:14" s="18" customFormat="1" x14ac:dyDescent="0.25">
      <c r="A6" s="50">
        <v>3</v>
      </c>
      <c r="B6" s="53" t="s">
        <v>20</v>
      </c>
      <c r="C6" s="53" t="s">
        <v>57</v>
      </c>
      <c r="D6" s="53" t="s">
        <v>43</v>
      </c>
      <c r="E6" s="53" t="s">
        <v>56</v>
      </c>
      <c r="F6" s="53" t="s">
        <v>59</v>
      </c>
      <c r="G6" s="53" t="s">
        <v>75</v>
      </c>
      <c r="H6" s="53">
        <v>1596485</v>
      </c>
      <c r="I6" s="53">
        <v>4</v>
      </c>
      <c r="J6" s="53">
        <f t="shared" si="0"/>
        <v>40</v>
      </c>
      <c r="K6" s="141"/>
      <c r="M6" s="18">
        <f t="shared" si="1"/>
        <v>60</v>
      </c>
      <c r="N6" s="74" t="s">
        <v>427</v>
      </c>
    </row>
    <row r="7" spans="1:14" s="18" customFormat="1" x14ac:dyDescent="0.25">
      <c r="A7" s="50">
        <v>4</v>
      </c>
      <c r="B7" s="53" t="s">
        <v>223</v>
      </c>
      <c r="C7" s="53" t="s">
        <v>222</v>
      </c>
      <c r="D7" s="53" t="s">
        <v>224</v>
      </c>
      <c r="E7" s="53" t="s">
        <v>56</v>
      </c>
      <c r="F7" s="53" t="s">
        <v>221</v>
      </c>
      <c r="G7" s="53" t="s">
        <v>75</v>
      </c>
      <c r="H7" s="53">
        <v>1510911</v>
      </c>
      <c r="I7" s="53">
        <v>1</v>
      </c>
      <c r="J7" s="53">
        <f t="shared" si="0"/>
        <v>10</v>
      </c>
      <c r="K7" s="141"/>
      <c r="M7" s="18">
        <f t="shared" si="1"/>
        <v>15</v>
      </c>
      <c r="N7" s="74" t="s">
        <v>450</v>
      </c>
    </row>
    <row r="8" spans="1:14" s="18" customFormat="1" x14ac:dyDescent="0.25">
      <c r="A8" s="50">
        <v>5</v>
      </c>
      <c r="B8" s="53" t="s">
        <v>23</v>
      </c>
      <c r="C8" s="53" t="s">
        <v>61</v>
      </c>
      <c r="D8" s="53" t="s">
        <v>44</v>
      </c>
      <c r="E8" s="53" t="s">
        <v>56</v>
      </c>
      <c r="F8" s="53" t="s">
        <v>62</v>
      </c>
      <c r="G8" s="53" t="s">
        <v>75</v>
      </c>
      <c r="H8" s="53">
        <v>1832100</v>
      </c>
      <c r="I8" s="53">
        <v>4</v>
      </c>
      <c r="J8" s="53">
        <f t="shared" si="0"/>
        <v>40</v>
      </c>
      <c r="K8" s="141"/>
      <c r="M8" s="18">
        <f t="shared" si="1"/>
        <v>65</v>
      </c>
      <c r="N8" s="74" t="s">
        <v>427</v>
      </c>
    </row>
    <row r="9" spans="1:14" s="18" customFormat="1" x14ac:dyDescent="0.25">
      <c r="A9" s="50">
        <v>6</v>
      </c>
      <c r="B9" s="53" t="s">
        <v>15</v>
      </c>
      <c r="C9" s="53" t="s">
        <v>52</v>
      </c>
      <c r="D9" s="53" t="s">
        <v>53</v>
      </c>
      <c r="E9" s="53" t="s">
        <v>16</v>
      </c>
      <c r="F9" s="53" t="s">
        <v>220</v>
      </c>
      <c r="G9" s="53" t="s">
        <v>75</v>
      </c>
      <c r="H9" s="53" t="s">
        <v>77</v>
      </c>
      <c r="I9" s="53">
        <v>1</v>
      </c>
      <c r="J9" s="53">
        <f t="shared" si="0"/>
        <v>10</v>
      </c>
      <c r="K9" s="141"/>
      <c r="M9" s="18">
        <f t="shared" si="1"/>
        <v>15</v>
      </c>
      <c r="N9" s="74" t="s">
        <v>416</v>
      </c>
    </row>
    <row r="10" spans="1:14" s="18" customFormat="1" x14ac:dyDescent="0.25">
      <c r="A10" s="50">
        <v>7</v>
      </c>
      <c r="B10" s="53" t="s">
        <v>14</v>
      </c>
      <c r="C10" s="53" t="s">
        <v>225</v>
      </c>
      <c r="D10" s="53" t="s">
        <v>119</v>
      </c>
      <c r="E10" s="53" t="s">
        <v>120</v>
      </c>
      <c r="F10" s="53" t="s">
        <v>226</v>
      </c>
      <c r="G10" s="53" t="s">
        <v>67</v>
      </c>
      <c r="H10" s="53" t="s">
        <v>227</v>
      </c>
      <c r="I10" s="53">
        <v>8</v>
      </c>
      <c r="J10" s="53">
        <f t="shared" si="0"/>
        <v>80</v>
      </c>
      <c r="K10" s="141"/>
      <c r="M10" s="18">
        <f t="shared" si="1"/>
        <v>100</v>
      </c>
      <c r="N10" s="74" t="s">
        <v>451</v>
      </c>
    </row>
    <row r="11" spans="1:14" s="18" customFormat="1" x14ac:dyDescent="0.25">
      <c r="A11" s="50">
        <v>8</v>
      </c>
      <c r="B11" s="53" t="s">
        <v>121</v>
      </c>
      <c r="C11" s="53" t="s">
        <v>228</v>
      </c>
      <c r="D11" s="53" t="s">
        <v>122</v>
      </c>
      <c r="E11" s="53" t="s">
        <v>123</v>
      </c>
      <c r="F11" s="53">
        <v>744031004</v>
      </c>
      <c r="G11" s="53" t="s">
        <v>67</v>
      </c>
      <c r="H11" s="53" t="s">
        <v>229</v>
      </c>
      <c r="I11" s="53">
        <v>48</v>
      </c>
      <c r="J11" s="53">
        <f t="shared" si="0"/>
        <v>480</v>
      </c>
      <c r="K11" s="141"/>
      <c r="M11" s="18">
        <f t="shared" si="1"/>
        <v>720</v>
      </c>
      <c r="N11" s="74" t="s">
        <v>451</v>
      </c>
    </row>
    <row r="12" spans="1:14" s="18" customFormat="1" x14ac:dyDescent="0.25">
      <c r="A12" s="50">
        <v>9</v>
      </c>
      <c r="B12" s="53" t="s">
        <v>140</v>
      </c>
      <c r="C12" s="53" t="s">
        <v>353</v>
      </c>
      <c r="D12" s="53" t="s">
        <v>141</v>
      </c>
      <c r="E12" s="53" t="s">
        <v>354</v>
      </c>
      <c r="F12" s="157" t="s">
        <v>355</v>
      </c>
      <c r="G12" s="53" t="s">
        <v>67</v>
      </c>
      <c r="H12" s="53" t="s">
        <v>356</v>
      </c>
      <c r="I12" s="53">
        <v>1</v>
      </c>
      <c r="J12" s="53">
        <f t="shared" si="0"/>
        <v>10</v>
      </c>
      <c r="K12" s="141"/>
      <c r="M12" s="18">
        <f t="shared" si="1"/>
        <v>15</v>
      </c>
      <c r="N12" s="74" t="s">
        <v>444</v>
      </c>
    </row>
    <row r="13" spans="1:14" s="18" customFormat="1" x14ac:dyDescent="0.25">
      <c r="A13" s="50">
        <v>10</v>
      </c>
      <c r="B13" s="53" t="s">
        <v>278</v>
      </c>
      <c r="C13" s="53" t="s">
        <v>316</v>
      </c>
      <c r="D13" s="53" t="s">
        <v>278</v>
      </c>
      <c r="E13" s="53" t="s">
        <v>317</v>
      </c>
      <c r="F13" s="53" t="s">
        <v>278</v>
      </c>
      <c r="G13" s="53" t="s">
        <v>79</v>
      </c>
      <c r="H13" s="53">
        <v>9575120</v>
      </c>
      <c r="I13" s="53">
        <v>2</v>
      </c>
      <c r="J13" s="53">
        <f t="shared" si="0"/>
        <v>20</v>
      </c>
      <c r="K13" s="141"/>
      <c r="M13" s="18">
        <f t="shared" si="1"/>
        <v>30</v>
      </c>
      <c r="N13" s="74" t="s">
        <v>450</v>
      </c>
    </row>
    <row r="14" spans="1:14" s="18" customFormat="1" x14ac:dyDescent="0.25">
      <c r="A14" s="29">
        <v>11</v>
      </c>
      <c r="B14" s="53" t="s">
        <v>290</v>
      </c>
      <c r="C14" s="53" t="s">
        <v>290</v>
      </c>
      <c r="D14" s="53" t="s">
        <v>385</v>
      </c>
      <c r="E14" s="53" t="s">
        <v>386</v>
      </c>
      <c r="F14" s="158" t="s">
        <v>387</v>
      </c>
      <c r="G14" s="53" t="s">
        <v>67</v>
      </c>
      <c r="H14" s="53" t="s">
        <v>388</v>
      </c>
      <c r="I14" s="53">
        <v>1</v>
      </c>
      <c r="J14" s="53">
        <f t="shared" si="0"/>
        <v>10</v>
      </c>
      <c r="K14" s="141"/>
      <c r="M14" s="18">
        <f t="shared" si="1"/>
        <v>15</v>
      </c>
      <c r="N14" s="74" t="s">
        <v>444</v>
      </c>
    </row>
    <row r="16" spans="1:14" x14ac:dyDescent="0.25">
      <c r="I16" s="156" t="s">
        <v>69</v>
      </c>
      <c r="J16" s="156" t="s">
        <v>564</v>
      </c>
    </row>
    <row r="17" spans="1:12" x14ac:dyDescent="0.25">
      <c r="A17" s="37">
        <v>1</v>
      </c>
      <c r="B17" s="57" t="s">
        <v>39</v>
      </c>
      <c r="C17" s="57" t="s">
        <v>54</v>
      </c>
      <c r="D17" s="57" t="s">
        <v>39</v>
      </c>
      <c r="E17" s="57" t="s">
        <v>55</v>
      </c>
      <c r="F17" s="57" t="s">
        <v>39</v>
      </c>
      <c r="G17" s="57" t="s">
        <v>67</v>
      </c>
      <c r="H17" s="57" t="s">
        <v>76</v>
      </c>
      <c r="I17" s="58">
        <v>1</v>
      </c>
      <c r="J17" s="65">
        <f>(I17*5)</f>
        <v>5</v>
      </c>
      <c r="K17" s="104"/>
      <c r="L17" s="159">
        <v>2</v>
      </c>
    </row>
    <row r="18" spans="1:12" x14ac:dyDescent="0.25">
      <c r="A18" s="37">
        <v>2</v>
      </c>
      <c r="B18" s="57" t="s">
        <v>20</v>
      </c>
      <c r="C18" s="57" t="s">
        <v>58</v>
      </c>
      <c r="D18" s="57" t="s">
        <v>42</v>
      </c>
      <c r="E18" s="57" t="s">
        <v>56</v>
      </c>
      <c r="F18" s="57" t="s">
        <v>60</v>
      </c>
      <c r="G18" s="57" t="s">
        <v>75</v>
      </c>
      <c r="H18" s="57">
        <v>9922164</v>
      </c>
      <c r="I18" s="58">
        <v>2</v>
      </c>
      <c r="J18" s="65">
        <f t="shared" ref="J18:J27" si="2">(I18*5)</f>
        <v>10</v>
      </c>
      <c r="L18" s="159">
        <v>10</v>
      </c>
    </row>
    <row r="19" spans="1:12" x14ac:dyDescent="0.25">
      <c r="A19" s="37">
        <v>3</v>
      </c>
      <c r="B19" s="57" t="s">
        <v>20</v>
      </c>
      <c r="C19" s="57" t="s">
        <v>57</v>
      </c>
      <c r="D19" s="57" t="s">
        <v>43</v>
      </c>
      <c r="E19" s="57" t="s">
        <v>56</v>
      </c>
      <c r="F19" s="57" t="s">
        <v>59</v>
      </c>
      <c r="G19" s="57" t="s">
        <v>75</v>
      </c>
      <c r="H19" s="57">
        <v>1596485</v>
      </c>
      <c r="I19" s="58">
        <v>4</v>
      </c>
      <c r="J19" s="65">
        <f t="shared" si="2"/>
        <v>20</v>
      </c>
      <c r="L19" s="159">
        <v>10</v>
      </c>
    </row>
    <row r="20" spans="1:12" x14ac:dyDescent="0.25">
      <c r="A20" s="37">
        <v>4</v>
      </c>
      <c r="B20" s="59" t="s">
        <v>562</v>
      </c>
      <c r="C20" s="57" t="s">
        <v>222</v>
      </c>
      <c r="D20" s="59" t="s">
        <v>561</v>
      </c>
      <c r="E20" s="57" t="s">
        <v>56</v>
      </c>
      <c r="F20" s="57" t="s">
        <v>221</v>
      </c>
      <c r="G20" s="57" t="s">
        <v>75</v>
      </c>
      <c r="H20" s="57">
        <v>1510911</v>
      </c>
      <c r="I20" s="58">
        <v>1</v>
      </c>
      <c r="J20" s="65">
        <f t="shared" si="2"/>
        <v>5</v>
      </c>
      <c r="L20" s="159">
        <v>8</v>
      </c>
    </row>
    <row r="21" spans="1:12" x14ac:dyDescent="0.25">
      <c r="A21" s="37">
        <v>5</v>
      </c>
      <c r="B21" s="57" t="s">
        <v>23</v>
      </c>
      <c r="C21" s="57" t="s">
        <v>61</v>
      </c>
      <c r="D21" s="57" t="s">
        <v>44</v>
      </c>
      <c r="E21" s="57" t="s">
        <v>56</v>
      </c>
      <c r="F21" s="57" t="s">
        <v>62</v>
      </c>
      <c r="G21" s="57" t="s">
        <v>75</v>
      </c>
      <c r="H21" s="57">
        <v>1832100</v>
      </c>
      <c r="I21" s="58">
        <v>5</v>
      </c>
      <c r="J21" s="65">
        <f t="shared" si="2"/>
        <v>25</v>
      </c>
      <c r="L21" s="159">
        <v>31</v>
      </c>
    </row>
    <row r="22" spans="1:12" x14ac:dyDescent="0.25">
      <c r="A22" s="37">
        <v>6</v>
      </c>
      <c r="B22" s="57" t="s">
        <v>15</v>
      </c>
      <c r="C22" s="57" t="s">
        <v>52</v>
      </c>
      <c r="D22" s="57" t="s">
        <v>53</v>
      </c>
      <c r="E22" s="57" t="s">
        <v>16</v>
      </c>
      <c r="F22" s="57" t="s">
        <v>220</v>
      </c>
      <c r="G22" s="57" t="s">
        <v>75</v>
      </c>
      <c r="H22" s="57" t="s">
        <v>77</v>
      </c>
      <c r="I22" s="58">
        <v>1</v>
      </c>
      <c r="J22" s="65">
        <f t="shared" si="2"/>
        <v>5</v>
      </c>
      <c r="L22" s="159">
        <v>30</v>
      </c>
    </row>
    <row r="23" spans="1:12" x14ac:dyDescent="0.25">
      <c r="A23" s="37">
        <v>7</v>
      </c>
      <c r="B23" s="57" t="s">
        <v>14</v>
      </c>
      <c r="C23" s="57" t="s">
        <v>225</v>
      </c>
      <c r="D23" s="57" t="s">
        <v>119</v>
      </c>
      <c r="E23" s="57" t="s">
        <v>120</v>
      </c>
      <c r="F23" s="57" t="s">
        <v>226</v>
      </c>
      <c r="G23" s="57" t="s">
        <v>67</v>
      </c>
      <c r="H23" s="57" t="s">
        <v>227</v>
      </c>
      <c r="I23" s="58">
        <v>4</v>
      </c>
      <c r="J23" s="65">
        <f t="shared" si="2"/>
        <v>20</v>
      </c>
      <c r="L23" s="159">
        <v>234</v>
      </c>
    </row>
    <row r="24" spans="1:12" x14ac:dyDescent="0.25">
      <c r="A24" s="37">
        <v>8</v>
      </c>
      <c r="B24" s="57" t="s">
        <v>121</v>
      </c>
      <c r="C24" s="57" t="s">
        <v>228</v>
      </c>
      <c r="D24" s="57" t="s">
        <v>122</v>
      </c>
      <c r="E24" s="57" t="s">
        <v>123</v>
      </c>
      <c r="F24" s="57">
        <v>744031004</v>
      </c>
      <c r="G24" s="57" t="s">
        <v>67</v>
      </c>
      <c r="H24" s="57" t="s">
        <v>229</v>
      </c>
      <c r="I24" s="58">
        <v>48</v>
      </c>
      <c r="J24" s="65">
        <f t="shared" si="2"/>
        <v>240</v>
      </c>
      <c r="L24" s="159">
        <v>100</v>
      </c>
    </row>
    <row r="25" spans="1:12" x14ac:dyDescent="0.25">
      <c r="A25" s="37">
        <v>9</v>
      </c>
      <c r="B25" s="57" t="s">
        <v>140</v>
      </c>
      <c r="C25" s="57" t="s">
        <v>353</v>
      </c>
      <c r="D25" s="57" t="s">
        <v>141</v>
      </c>
      <c r="E25" s="57" t="s">
        <v>354</v>
      </c>
      <c r="F25" s="153" t="s">
        <v>355</v>
      </c>
      <c r="G25" s="57" t="s">
        <v>67</v>
      </c>
      <c r="H25" s="57" t="s">
        <v>356</v>
      </c>
      <c r="I25" s="58">
        <v>1</v>
      </c>
      <c r="J25" s="65">
        <f t="shared" si="2"/>
        <v>5</v>
      </c>
      <c r="L25" s="159">
        <v>3</v>
      </c>
    </row>
    <row r="26" spans="1:12" x14ac:dyDescent="0.25">
      <c r="A26" s="37">
        <v>10</v>
      </c>
      <c r="B26" s="57" t="s">
        <v>278</v>
      </c>
      <c r="C26" s="57" t="s">
        <v>316</v>
      </c>
      <c r="D26" s="57" t="s">
        <v>278</v>
      </c>
      <c r="E26" s="57" t="s">
        <v>317</v>
      </c>
      <c r="F26" s="57" t="s">
        <v>278</v>
      </c>
      <c r="G26" s="57" t="s">
        <v>79</v>
      </c>
      <c r="H26" s="57">
        <v>9575120</v>
      </c>
      <c r="I26" s="58">
        <v>2</v>
      </c>
      <c r="J26" s="65">
        <f t="shared" si="2"/>
        <v>10</v>
      </c>
      <c r="L26" s="159">
        <v>25</v>
      </c>
    </row>
    <row r="27" spans="1:12" x14ac:dyDescent="0.25">
      <c r="A27" s="34">
        <v>11</v>
      </c>
      <c r="B27" s="57" t="s">
        <v>290</v>
      </c>
      <c r="C27" s="57" t="s">
        <v>290</v>
      </c>
      <c r="D27" s="57" t="s">
        <v>385</v>
      </c>
      <c r="E27" s="57" t="s">
        <v>386</v>
      </c>
      <c r="F27" s="154" t="s">
        <v>387</v>
      </c>
      <c r="G27" s="57" t="s">
        <v>67</v>
      </c>
      <c r="H27" s="57" t="s">
        <v>388</v>
      </c>
      <c r="I27" s="58">
        <v>1</v>
      </c>
      <c r="J27" s="65">
        <f t="shared" si="2"/>
        <v>5</v>
      </c>
      <c r="L27" s="159">
        <v>9</v>
      </c>
    </row>
    <row r="37" spans="3:4" x14ac:dyDescent="0.25">
      <c r="C37" s="63"/>
      <c r="D37" s="65" t="s">
        <v>402</v>
      </c>
    </row>
    <row r="38" spans="3:4" x14ac:dyDescent="0.25">
      <c r="C38" s="119"/>
      <c r="D38" s="65" t="s">
        <v>403</v>
      </c>
    </row>
    <row r="39" spans="3:4" x14ac:dyDescent="0.25">
      <c r="C39" s="59"/>
      <c r="D39" s="65" t="s">
        <v>404</v>
      </c>
    </row>
  </sheetData>
  <autoFilter ref="B3:H12"/>
  <mergeCells count="1">
    <mergeCell ref="A1:J1"/>
  </mergeCells>
  <pageMargins left="0.7" right="0.7" top="0.78740157499999996" bottom="0.78740157499999996" header="0.3" footer="0.3"/>
  <pageSetup paperSize="9" scale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N66"/>
  <sheetViews>
    <sheetView tabSelected="1" workbookViewId="0">
      <selection activeCell="A52" sqref="A52:J52"/>
    </sheetView>
  </sheetViews>
  <sheetFormatPr baseColWidth="10" defaultRowHeight="15" x14ac:dyDescent="0.25"/>
  <cols>
    <col min="1" max="1" width="3.42578125" bestFit="1" customWidth="1"/>
    <col min="2" max="2" width="11.85546875" style="65" bestFit="1" customWidth="1"/>
    <col min="3" max="3" width="35" style="65" bestFit="1" customWidth="1"/>
    <col min="4" max="4" width="29.28515625" style="65" bestFit="1" customWidth="1"/>
    <col min="5" max="5" width="22.7109375" style="65" bestFit="1" customWidth="1"/>
    <col min="6" max="6" width="29.28515625" style="65" bestFit="1" customWidth="1"/>
    <col min="7" max="7" width="12.7109375" style="65" bestFit="1" customWidth="1"/>
    <col min="8" max="8" width="31" style="65" bestFit="1" customWidth="1"/>
    <col min="9" max="9" width="9.28515625" style="1" customWidth="1"/>
    <col min="10" max="10" width="7.140625" style="1" bestFit="1" customWidth="1"/>
    <col min="11" max="11" width="7.140625" style="1" customWidth="1"/>
    <col min="12" max="12" width="11.42578125" style="1" customWidth="1"/>
    <col min="13" max="13" width="11.42578125" style="65" customWidth="1"/>
  </cols>
  <sheetData>
    <row r="1" spans="1:13" x14ac:dyDescent="0.25">
      <c r="A1" s="165" t="s">
        <v>35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87"/>
    </row>
    <row r="2" spans="1:13" ht="30" x14ac:dyDescent="0.25">
      <c r="A2" s="7" t="s">
        <v>34</v>
      </c>
      <c r="B2" s="61" t="s">
        <v>28</v>
      </c>
      <c r="C2" s="61" t="s">
        <v>29</v>
      </c>
      <c r="D2" s="61" t="s">
        <v>30</v>
      </c>
      <c r="E2" s="61" t="s">
        <v>31</v>
      </c>
      <c r="F2" s="61" t="s">
        <v>32</v>
      </c>
      <c r="G2" s="61" t="s">
        <v>64</v>
      </c>
      <c r="H2" s="62" t="s">
        <v>65</v>
      </c>
      <c r="I2" s="8" t="s">
        <v>69</v>
      </c>
      <c r="J2" s="5" t="s">
        <v>413</v>
      </c>
      <c r="K2" s="5" t="s">
        <v>415</v>
      </c>
      <c r="L2" s="5" t="s">
        <v>402</v>
      </c>
      <c r="M2" s="62" t="s">
        <v>526</v>
      </c>
    </row>
    <row r="3" spans="1:13" s="18" customFormat="1" x14ac:dyDescent="0.25">
      <c r="A3" s="35">
        <v>1</v>
      </c>
      <c r="B3" s="32" t="s">
        <v>109</v>
      </c>
      <c r="C3" s="32" t="s">
        <v>352</v>
      </c>
      <c r="D3" s="32" t="s">
        <v>351</v>
      </c>
      <c r="E3" s="32" t="s">
        <v>12</v>
      </c>
      <c r="F3" s="32" t="s">
        <v>351</v>
      </c>
      <c r="G3" s="32" t="s">
        <v>12</v>
      </c>
      <c r="H3" s="32" t="s">
        <v>351</v>
      </c>
      <c r="I3" s="30">
        <v>4</v>
      </c>
      <c r="J3" s="30">
        <f>(I3*10)</f>
        <v>40</v>
      </c>
      <c r="K3" s="48"/>
      <c r="M3" s="103">
        <f>(J3+J31)</f>
        <v>50</v>
      </c>
    </row>
    <row r="4" spans="1:13" s="18" customFormat="1" x14ac:dyDescent="0.25">
      <c r="A4" s="69">
        <v>2</v>
      </c>
      <c r="B4" s="70" t="s">
        <v>24</v>
      </c>
      <c r="C4" s="70" t="s">
        <v>194</v>
      </c>
      <c r="D4" s="70" t="s">
        <v>195</v>
      </c>
      <c r="E4" s="70" t="s">
        <v>196</v>
      </c>
      <c r="F4" s="70" t="s">
        <v>195</v>
      </c>
      <c r="G4" s="70" t="s">
        <v>67</v>
      </c>
      <c r="H4" s="70" t="s">
        <v>197</v>
      </c>
      <c r="I4" s="71">
        <v>1</v>
      </c>
      <c r="J4" s="71">
        <f t="shared" ref="J4:J28" si="0">(I4*10)</f>
        <v>10</v>
      </c>
      <c r="K4" s="72"/>
      <c r="L4" s="72" t="s">
        <v>444</v>
      </c>
      <c r="M4" s="103">
        <f>(J4+J32)</f>
        <v>15</v>
      </c>
    </row>
    <row r="5" spans="1:13" s="18" customFormat="1" x14ac:dyDescent="0.25">
      <c r="A5" s="69">
        <v>3</v>
      </c>
      <c r="B5" s="70" t="s">
        <v>13</v>
      </c>
      <c r="C5" s="70" t="s">
        <v>192</v>
      </c>
      <c r="D5" s="70" t="s">
        <v>193</v>
      </c>
      <c r="E5" s="70" t="s">
        <v>12</v>
      </c>
      <c r="F5" s="70" t="s">
        <v>193</v>
      </c>
      <c r="G5" s="70" t="s">
        <v>67</v>
      </c>
      <c r="H5" s="70" t="s">
        <v>414</v>
      </c>
      <c r="I5" s="71">
        <v>2</v>
      </c>
      <c r="J5" s="71">
        <f t="shared" si="0"/>
        <v>20</v>
      </c>
      <c r="K5" s="72"/>
      <c r="L5" s="72" t="s">
        <v>486</v>
      </c>
      <c r="M5" s="103">
        <f>(J5+J33)</f>
        <v>30</v>
      </c>
    </row>
    <row r="6" spans="1:13" s="18" customFormat="1" x14ac:dyDescent="0.25">
      <c r="A6" s="69">
        <v>4</v>
      </c>
      <c r="B6" s="70" t="s">
        <v>110</v>
      </c>
      <c r="C6" s="70" t="s">
        <v>201</v>
      </c>
      <c r="D6" s="70" t="s">
        <v>115</v>
      </c>
      <c r="E6" s="70" t="s">
        <v>127</v>
      </c>
      <c r="F6" s="70" t="s">
        <v>115</v>
      </c>
      <c r="G6" s="70" t="s">
        <v>67</v>
      </c>
      <c r="H6" s="70" t="s">
        <v>202</v>
      </c>
      <c r="I6" s="71">
        <v>1</v>
      </c>
      <c r="J6" s="71">
        <f t="shared" si="0"/>
        <v>10</v>
      </c>
      <c r="K6" s="72"/>
      <c r="L6" s="72" t="s">
        <v>444</v>
      </c>
      <c r="M6" s="103">
        <f>(J6+J34)</f>
        <v>15</v>
      </c>
    </row>
    <row r="7" spans="1:13" s="18" customFormat="1" x14ac:dyDescent="0.25">
      <c r="A7" s="69">
        <v>5</v>
      </c>
      <c r="B7" s="70" t="s">
        <v>25</v>
      </c>
      <c r="C7" s="70" t="s">
        <v>198</v>
      </c>
      <c r="D7" s="70" t="s">
        <v>199</v>
      </c>
      <c r="E7" s="70" t="s">
        <v>21</v>
      </c>
      <c r="F7" s="70" t="s">
        <v>199</v>
      </c>
      <c r="G7" s="70" t="s">
        <v>67</v>
      </c>
      <c r="H7" s="70" t="s">
        <v>200</v>
      </c>
      <c r="I7" s="71">
        <v>1</v>
      </c>
      <c r="J7" s="71">
        <f t="shared" si="0"/>
        <v>10</v>
      </c>
      <c r="K7" s="72"/>
      <c r="L7" s="72" t="s">
        <v>444</v>
      </c>
      <c r="M7" s="103">
        <f t="shared" ref="M7:M15" si="1">(J7+J35)</f>
        <v>15</v>
      </c>
    </row>
    <row r="8" spans="1:13" s="18" customFormat="1" x14ac:dyDescent="0.25">
      <c r="A8" s="69">
        <v>6</v>
      </c>
      <c r="B8" s="70" t="s">
        <v>111</v>
      </c>
      <c r="C8" s="70" t="s">
        <v>203</v>
      </c>
      <c r="D8" s="70" t="s">
        <v>116</v>
      </c>
      <c r="E8" s="70" t="s">
        <v>172</v>
      </c>
      <c r="F8" s="70" t="s">
        <v>116</v>
      </c>
      <c r="G8" s="70" t="s">
        <v>67</v>
      </c>
      <c r="H8" s="70" t="s">
        <v>173</v>
      </c>
      <c r="I8" s="71">
        <v>1</v>
      </c>
      <c r="J8" s="71">
        <f t="shared" si="0"/>
        <v>10</v>
      </c>
      <c r="K8" s="72"/>
      <c r="L8" s="72" t="s">
        <v>444</v>
      </c>
      <c r="M8" s="103">
        <f t="shared" si="1"/>
        <v>15</v>
      </c>
    </row>
    <row r="9" spans="1:13" s="18" customFormat="1" x14ac:dyDescent="0.25">
      <c r="A9" s="69">
        <v>7</v>
      </c>
      <c r="B9" s="70" t="s">
        <v>40</v>
      </c>
      <c r="C9" s="70" t="s">
        <v>207</v>
      </c>
      <c r="D9" s="70" t="s">
        <v>208</v>
      </c>
      <c r="E9" s="70" t="s">
        <v>127</v>
      </c>
      <c r="F9" s="70" t="s">
        <v>208</v>
      </c>
      <c r="G9" s="70" t="s">
        <v>67</v>
      </c>
      <c r="H9" s="70" t="s">
        <v>174</v>
      </c>
      <c r="I9" s="71">
        <v>1</v>
      </c>
      <c r="J9" s="71">
        <f t="shared" si="0"/>
        <v>10</v>
      </c>
      <c r="K9" s="72"/>
      <c r="L9" s="72" t="s">
        <v>444</v>
      </c>
      <c r="M9" s="103">
        <f t="shared" si="1"/>
        <v>15</v>
      </c>
    </row>
    <row r="10" spans="1:13" s="18" customFormat="1" x14ac:dyDescent="0.25">
      <c r="A10" s="69">
        <v>8</v>
      </c>
      <c r="B10" s="70" t="s">
        <v>40</v>
      </c>
      <c r="C10" s="70" t="s">
        <v>178</v>
      </c>
      <c r="D10" s="70" t="s">
        <v>179</v>
      </c>
      <c r="E10" s="70" t="s">
        <v>180</v>
      </c>
      <c r="F10" s="70" t="s">
        <v>181</v>
      </c>
      <c r="G10" s="70" t="s">
        <v>67</v>
      </c>
      <c r="H10" s="70" t="s">
        <v>182</v>
      </c>
      <c r="I10" s="71">
        <v>2</v>
      </c>
      <c r="J10" s="71">
        <f t="shared" si="0"/>
        <v>20</v>
      </c>
      <c r="K10" s="72"/>
      <c r="L10" s="72" t="s">
        <v>486</v>
      </c>
      <c r="M10" s="103">
        <f t="shared" si="1"/>
        <v>30</v>
      </c>
    </row>
    <row r="11" spans="1:13" s="18" customFormat="1" x14ac:dyDescent="0.25">
      <c r="A11" s="69">
        <v>9</v>
      </c>
      <c r="B11" s="70" t="s">
        <v>19</v>
      </c>
      <c r="C11" s="70" t="s">
        <v>183</v>
      </c>
      <c r="D11" s="70" t="s">
        <v>184</v>
      </c>
      <c r="E11" s="70" t="s">
        <v>185</v>
      </c>
      <c r="F11" s="70" t="s">
        <v>184</v>
      </c>
      <c r="G11" s="70" t="s">
        <v>67</v>
      </c>
      <c r="H11" s="70" t="s">
        <v>186</v>
      </c>
      <c r="I11" s="71">
        <v>1</v>
      </c>
      <c r="J11" s="71">
        <f t="shared" si="0"/>
        <v>10</v>
      </c>
      <c r="K11" s="72"/>
      <c r="L11" s="72" t="s">
        <v>444</v>
      </c>
      <c r="M11" s="103">
        <f t="shared" si="1"/>
        <v>15</v>
      </c>
    </row>
    <row r="12" spans="1:13" s="18" customFormat="1" x14ac:dyDescent="0.25">
      <c r="A12" s="69">
        <v>10</v>
      </c>
      <c r="B12" s="70" t="s">
        <v>26</v>
      </c>
      <c r="C12" s="70" t="s">
        <v>187</v>
      </c>
      <c r="D12" s="70" t="s">
        <v>27</v>
      </c>
      <c r="E12" s="70" t="s">
        <v>21</v>
      </c>
      <c r="F12" s="70" t="s">
        <v>188</v>
      </c>
      <c r="G12" s="70" t="s">
        <v>67</v>
      </c>
      <c r="H12" s="70" t="s">
        <v>189</v>
      </c>
      <c r="I12" s="71">
        <v>1</v>
      </c>
      <c r="J12" s="71">
        <f t="shared" si="0"/>
        <v>10</v>
      </c>
      <c r="K12" s="72"/>
      <c r="L12" s="72" t="s">
        <v>444</v>
      </c>
      <c r="M12" s="103">
        <f t="shared" si="1"/>
        <v>15</v>
      </c>
    </row>
    <row r="13" spans="1:13" s="18" customFormat="1" x14ac:dyDescent="0.25">
      <c r="A13" s="69">
        <v>11</v>
      </c>
      <c r="B13" s="70" t="s">
        <v>40</v>
      </c>
      <c r="C13" s="70" t="s">
        <v>170</v>
      </c>
      <c r="D13" s="70" t="s">
        <v>171</v>
      </c>
      <c r="E13" s="70" t="s">
        <v>21</v>
      </c>
      <c r="F13" s="70" t="s">
        <v>171</v>
      </c>
      <c r="G13" s="70" t="s">
        <v>67</v>
      </c>
      <c r="H13" s="74" t="s">
        <v>407</v>
      </c>
      <c r="I13" s="71">
        <v>4</v>
      </c>
      <c r="J13" s="71">
        <f t="shared" si="0"/>
        <v>40</v>
      </c>
      <c r="K13" s="72"/>
      <c r="L13" s="72" t="s">
        <v>427</v>
      </c>
      <c r="M13" s="103">
        <f t="shared" si="1"/>
        <v>50</v>
      </c>
    </row>
    <row r="14" spans="1:13" s="18" customFormat="1" x14ac:dyDescent="0.25">
      <c r="A14" s="69">
        <v>12</v>
      </c>
      <c r="B14" s="70" t="s">
        <v>112</v>
      </c>
      <c r="C14" s="70" t="s">
        <v>212</v>
      </c>
      <c r="D14" s="70" t="s">
        <v>117</v>
      </c>
      <c r="E14" s="70" t="s">
        <v>156</v>
      </c>
      <c r="F14" s="70" t="s">
        <v>117</v>
      </c>
      <c r="G14" s="70" t="s">
        <v>67</v>
      </c>
      <c r="H14" s="70" t="s">
        <v>204</v>
      </c>
      <c r="I14" s="71">
        <v>1</v>
      </c>
      <c r="J14" s="71">
        <f t="shared" si="0"/>
        <v>10</v>
      </c>
      <c r="K14" s="72"/>
      <c r="L14" s="72" t="s">
        <v>444</v>
      </c>
      <c r="M14" s="103">
        <f t="shared" si="1"/>
        <v>20</v>
      </c>
    </row>
    <row r="15" spans="1:13" s="18" customFormat="1" x14ac:dyDescent="0.25">
      <c r="A15" s="69">
        <v>13</v>
      </c>
      <c r="B15" s="70" t="s">
        <v>25</v>
      </c>
      <c r="C15" s="70" t="s">
        <v>175</v>
      </c>
      <c r="D15" s="70" t="s">
        <v>176</v>
      </c>
      <c r="E15" s="70" t="s">
        <v>21</v>
      </c>
      <c r="F15" s="70" t="s">
        <v>176</v>
      </c>
      <c r="G15" s="70" t="s">
        <v>67</v>
      </c>
      <c r="H15" s="70" t="s">
        <v>177</v>
      </c>
      <c r="I15" s="71">
        <v>2</v>
      </c>
      <c r="J15" s="71">
        <f t="shared" si="0"/>
        <v>20</v>
      </c>
      <c r="K15" s="72"/>
      <c r="L15" s="72" t="s">
        <v>427</v>
      </c>
      <c r="M15" s="103">
        <f t="shared" si="1"/>
        <v>30</v>
      </c>
    </row>
    <row r="16" spans="1:13" s="18" customFormat="1" x14ac:dyDescent="0.25">
      <c r="A16" s="69">
        <v>14</v>
      </c>
      <c r="B16" s="70" t="s">
        <v>113</v>
      </c>
      <c r="C16" s="70" t="s">
        <v>445</v>
      </c>
      <c r="D16" s="70" t="s">
        <v>446</v>
      </c>
      <c r="E16" s="70" t="s">
        <v>156</v>
      </c>
      <c r="F16" s="70" t="s">
        <v>446</v>
      </c>
      <c r="G16" s="70" t="s">
        <v>67</v>
      </c>
      <c r="H16" s="70" t="s">
        <v>67</v>
      </c>
      <c r="I16" s="71">
        <v>10</v>
      </c>
      <c r="J16" s="71">
        <f t="shared" si="0"/>
        <v>100</v>
      </c>
      <c r="K16" s="72"/>
      <c r="L16" s="72" t="s">
        <v>456</v>
      </c>
      <c r="M16" s="103">
        <v>130</v>
      </c>
    </row>
    <row r="17" spans="1:14" s="18" customFormat="1" x14ac:dyDescent="0.25">
      <c r="A17" s="69">
        <v>15</v>
      </c>
      <c r="B17" s="70" t="s">
        <v>25</v>
      </c>
      <c r="C17" s="70" t="s">
        <v>205</v>
      </c>
      <c r="D17" s="70" t="s">
        <v>206</v>
      </c>
      <c r="E17" s="70" t="s">
        <v>127</v>
      </c>
      <c r="F17" s="70" t="s">
        <v>206</v>
      </c>
      <c r="G17" s="70" t="s">
        <v>67</v>
      </c>
      <c r="H17" s="70" t="s">
        <v>447</v>
      </c>
      <c r="I17" s="71">
        <v>9</v>
      </c>
      <c r="J17" s="71">
        <f t="shared" si="0"/>
        <v>90</v>
      </c>
      <c r="K17" s="72"/>
      <c r="L17" s="72" t="s">
        <v>484</v>
      </c>
      <c r="M17" s="103">
        <v>90</v>
      </c>
    </row>
    <row r="18" spans="1:14" s="18" customFormat="1" x14ac:dyDescent="0.25">
      <c r="A18" s="69">
        <v>16</v>
      </c>
      <c r="B18" s="70" t="s">
        <v>17</v>
      </c>
      <c r="C18" s="70" t="s">
        <v>209</v>
      </c>
      <c r="D18" s="70" t="s">
        <v>18</v>
      </c>
      <c r="E18" s="70" t="s">
        <v>156</v>
      </c>
      <c r="F18" s="70" t="s">
        <v>18</v>
      </c>
      <c r="G18" s="70" t="s">
        <v>67</v>
      </c>
      <c r="H18" s="70" t="s">
        <v>405</v>
      </c>
      <c r="I18" s="71">
        <v>18</v>
      </c>
      <c r="J18" s="71">
        <f t="shared" si="0"/>
        <v>180</v>
      </c>
      <c r="K18" s="112">
        <v>191</v>
      </c>
      <c r="L18" s="113" t="s">
        <v>529</v>
      </c>
      <c r="M18" s="103">
        <v>230</v>
      </c>
    </row>
    <row r="19" spans="1:14" s="18" customFormat="1" x14ac:dyDescent="0.25">
      <c r="A19" s="69">
        <v>17</v>
      </c>
      <c r="B19" s="70" t="s">
        <v>114</v>
      </c>
      <c r="C19" s="70" t="s">
        <v>211</v>
      </c>
      <c r="D19" s="70" t="s">
        <v>190</v>
      </c>
      <c r="E19" s="70" t="s">
        <v>21</v>
      </c>
      <c r="F19" s="70" t="s">
        <v>190</v>
      </c>
      <c r="G19" s="70" t="s">
        <v>67</v>
      </c>
      <c r="H19" s="74" t="s">
        <v>191</v>
      </c>
      <c r="I19" s="71">
        <v>5</v>
      </c>
      <c r="J19" s="71">
        <f t="shared" si="0"/>
        <v>50</v>
      </c>
      <c r="K19" s="72"/>
      <c r="L19" s="72" t="s">
        <v>427</v>
      </c>
      <c r="M19" s="103">
        <v>70</v>
      </c>
    </row>
    <row r="20" spans="1:14" s="18" customFormat="1" x14ac:dyDescent="0.25">
      <c r="A20" s="69">
        <v>18</v>
      </c>
      <c r="B20" s="70" t="s">
        <v>132</v>
      </c>
      <c r="C20" s="70" t="s">
        <v>160</v>
      </c>
      <c r="D20" s="70" t="s">
        <v>133</v>
      </c>
      <c r="E20" s="70" t="s">
        <v>134</v>
      </c>
      <c r="F20" s="70" t="s">
        <v>133</v>
      </c>
      <c r="G20" s="70" t="s">
        <v>67</v>
      </c>
      <c r="H20" s="70" t="s">
        <v>245</v>
      </c>
      <c r="I20" s="71">
        <v>1</v>
      </c>
      <c r="J20" s="71">
        <f t="shared" si="0"/>
        <v>10</v>
      </c>
      <c r="K20" s="72"/>
      <c r="L20" s="72" t="s">
        <v>448</v>
      </c>
      <c r="M20" s="103">
        <v>15</v>
      </c>
    </row>
    <row r="21" spans="1:14" s="18" customFormat="1" x14ac:dyDescent="0.25">
      <c r="A21" s="69">
        <v>19</v>
      </c>
      <c r="B21" s="70" t="s">
        <v>135</v>
      </c>
      <c r="C21" s="70" t="s">
        <v>159</v>
      </c>
      <c r="D21" s="70" t="s">
        <v>136</v>
      </c>
      <c r="E21" s="70" t="s">
        <v>94</v>
      </c>
      <c r="F21" s="70" t="s">
        <v>136</v>
      </c>
      <c r="G21" s="70" t="s">
        <v>67</v>
      </c>
      <c r="H21" s="70" t="s">
        <v>244</v>
      </c>
      <c r="I21" s="71">
        <v>20</v>
      </c>
      <c r="J21" s="71">
        <f t="shared" si="0"/>
        <v>200</v>
      </c>
      <c r="K21" s="72"/>
      <c r="L21" s="72" t="s">
        <v>435</v>
      </c>
      <c r="M21" s="103">
        <v>200</v>
      </c>
    </row>
    <row r="22" spans="1:14" s="18" customFormat="1" x14ac:dyDescent="0.25">
      <c r="A22" s="33">
        <v>20</v>
      </c>
      <c r="B22" s="57" t="s">
        <v>137</v>
      </c>
      <c r="C22" s="57" t="s">
        <v>155</v>
      </c>
      <c r="D22" s="57" t="s">
        <v>138</v>
      </c>
      <c r="E22" s="57" t="s">
        <v>139</v>
      </c>
      <c r="F22" s="57" t="s">
        <v>138</v>
      </c>
      <c r="G22" s="57" t="s">
        <v>67</v>
      </c>
      <c r="H22" s="57" t="s">
        <v>243</v>
      </c>
      <c r="I22" s="37">
        <v>8</v>
      </c>
      <c r="J22" s="37">
        <f t="shared" si="0"/>
        <v>80</v>
      </c>
      <c r="K22" s="55" t="s">
        <v>449</v>
      </c>
      <c r="M22" s="103">
        <v>100</v>
      </c>
    </row>
    <row r="23" spans="1:14" s="18" customFormat="1" x14ac:dyDescent="0.25">
      <c r="A23" s="69">
        <v>21</v>
      </c>
      <c r="B23" s="70" t="s">
        <v>37</v>
      </c>
      <c r="C23" s="70" t="s">
        <v>230</v>
      </c>
      <c r="D23" s="70" t="s">
        <v>231</v>
      </c>
      <c r="E23" s="70" t="s">
        <v>232</v>
      </c>
      <c r="F23" s="70" t="s">
        <v>233</v>
      </c>
      <c r="G23" s="70" t="s">
        <v>75</v>
      </c>
      <c r="H23" s="70">
        <v>1058357</v>
      </c>
      <c r="I23" s="71">
        <v>1</v>
      </c>
      <c r="J23" s="71">
        <f t="shared" si="0"/>
        <v>10</v>
      </c>
      <c r="K23" s="72"/>
      <c r="L23" s="72" t="s">
        <v>416</v>
      </c>
      <c r="M23" s="103">
        <v>15</v>
      </c>
    </row>
    <row r="24" spans="1:14" s="18" customFormat="1" x14ac:dyDescent="0.25">
      <c r="A24" s="69">
        <v>22</v>
      </c>
      <c r="B24" s="70" t="s">
        <v>37</v>
      </c>
      <c r="C24" s="70" t="s">
        <v>234</v>
      </c>
      <c r="D24" s="70" t="s">
        <v>235</v>
      </c>
      <c r="E24" s="70" t="s">
        <v>232</v>
      </c>
      <c r="F24" s="70" t="s">
        <v>236</v>
      </c>
      <c r="G24" s="70" t="s">
        <v>75</v>
      </c>
      <c r="H24" s="70">
        <v>1058364</v>
      </c>
      <c r="I24" s="71">
        <v>1</v>
      </c>
      <c r="J24" s="71">
        <f t="shared" si="0"/>
        <v>10</v>
      </c>
      <c r="K24" s="72"/>
      <c r="L24" s="72" t="s">
        <v>416</v>
      </c>
      <c r="M24" s="103">
        <v>15</v>
      </c>
    </row>
    <row r="25" spans="1:14" s="13" customFormat="1" x14ac:dyDescent="0.25">
      <c r="A25" s="33">
        <v>23</v>
      </c>
      <c r="B25" s="64" t="s">
        <v>37</v>
      </c>
      <c r="C25" s="64" t="s">
        <v>237</v>
      </c>
      <c r="D25" s="64" t="s">
        <v>238</v>
      </c>
      <c r="E25" s="64" t="s">
        <v>232</v>
      </c>
      <c r="F25" s="64" t="s">
        <v>239</v>
      </c>
      <c r="G25" s="64" t="s">
        <v>75</v>
      </c>
      <c r="H25" s="64">
        <v>1058369</v>
      </c>
      <c r="I25" s="54">
        <v>1</v>
      </c>
      <c r="J25" s="37">
        <f t="shared" si="0"/>
        <v>10</v>
      </c>
      <c r="K25" s="55" t="s">
        <v>442</v>
      </c>
      <c r="M25" s="111">
        <v>15</v>
      </c>
    </row>
    <row r="26" spans="1:14" s="13" customFormat="1" x14ac:dyDescent="0.25">
      <c r="A26" s="69">
        <v>24</v>
      </c>
      <c r="B26" s="70" t="s">
        <v>37</v>
      </c>
      <c r="C26" s="70" t="s">
        <v>240</v>
      </c>
      <c r="D26" s="70" t="s">
        <v>241</v>
      </c>
      <c r="E26" s="70" t="s">
        <v>232</v>
      </c>
      <c r="F26" s="70" t="s">
        <v>242</v>
      </c>
      <c r="G26" s="70" t="s">
        <v>75</v>
      </c>
      <c r="H26" s="70">
        <v>1058355</v>
      </c>
      <c r="I26" s="71">
        <v>1</v>
      </c>
      <c r="J26" s="71">
        <f t="shared" si="0"/>
        <v>10</v>
      </c>
      <c r="K26" s="72"/>
      <c r="L26" s="72" t="s">
        <v>435</v>
      </c>
      <c r="M26" s="111">
        <v>15</v>
      </c>
    </row>
    <row r="27" spans="1:14" x14ac:dyDescent="0.25">
      <c r="A27" s="69">
        <v>6</v>
      </c>
      <c r="B27" s="71" t="s">
        <v>124</v>
      </c>
      <c r="C27" s="108" t="s">
        <v>213</v>
      </c>
      <c r="D27" s="71" t="s">
        <v>124</v>
      </c>
      <c r="E27" s="71" t="s">
        <v>214</v>
      </c>
      <c r="F27" s="71" t="s">
        <v>465</v>
      </c>
      <c r="G27" s="71"/>
      <c r="H27" s="71"/>
      <c r="I27" s="71">
        <v>1</v>
      </c>
      <c r="J27" s="71">
        <f t="shared" si="0"/>
        <v>10</v>
      </c>
      <c r="K27" s="109"/>
      <c r="L27" s="71" t="s">
        <v>485</v>
      </c>
      <c r="M27" s="65">
        <v>15</v>
      </c>
    </row>
    <row r="28" spans="1:14" x14ac:dyDescent="0.25">
      <c r="A28" s="33">
        <v>7</v>
      </c>
      <c r="B28" s="37" t="s">
        <v>217</v>
      </c>
      <c r="C28" s="51" t="s">
        <v>210</v>
      </c>
      <c r="D28" s="37" t="s">
        <v>142</v>
      </c>
      <c r="E28" s="37" t="s">
        <v>215</v>
      </c>
      <c r="F28" s="37" t="s">
        <v>466</v>
      </c>
      <c r="G28" s="37"/>
      <c r="H28" s="37"/>
      <c r="I28" s="37">
        <v>1</v>
      </c>
      <c r="J28" s="71">
        <f t="shared" si="0"/>
        <v>10</v>
      </c>
      <c r="K28" s="37" t="s">
        <v>467</v>
      </c>
      <c r="L28" s="110" t="s">
        <v>527</v>
      </c>
      <c r="M28" s="65">
        <v>15</v>
      </c>
      <c r="N28" s="1"/>
    </row>
    <row r="29" spans="1:14" x14ac:dyDescent="0.25">
      <c r="I29" s="30"/>
      <c r="J29" s="30"/>
    </row>
    <row r="30" spans="1:14" ht="30" x14ac:dyDescent="0.25">
      <c r="I30" s="30"/>
      <c r="J30" s="5" t="s">
        <v>528</v>
      </c>
      <c r="L30" s="67"/>
    </row>
    <row r="31" spans="1:14" x14ac:dyDescent="0.25">
      <c r="A31" s="32">
        <v>1</v>
      </c>
      <c r="B31" s="32" t="s">
        <v>109</v>
      </c>
      <c r="C31" s="32" t="s">
        <v>352</v>
      </c>
      <c r="D31" s="32" t="s">
        <v>351</v>
      </c>
      <c r="E31" s="32" t="s">
        <v>12</v>
      </c>
      <c r="F31" s="32" t="s">
        <v>351</v>
      </c>
      <c r="G31" s="32" t="s">
        <v>12</v>
      </c>
      <c r="H31" s="32" t="s">
        <v>351</v>
      </c>
      <c r="I31" s="68">
        <v>2</v>
      </c>
      <c r="J31" s="68">
        <f>(I31*5)</f>
        <v>10</v>
      </c>
    </row>
    <row r="32" spans="1:14" x14ac:dyDescent="0.25">
      <c r="A32" s="70">
        <v>2</v>
      </c>
      <c r="B32" s="70" t="s">
        <v>24</v>
      </c>
      <c r="C32" s="70" t="s">
        <v>194</v>
      </c>
      <c r="D32" s="70" t="s">
        <v>195</v>
      </c>
      <c r="E32" s="70" t="s">
        <v>196</v>
      </c>
      <c r="F32" s="70" t="s">
        <v>195</v>
      </c>
      <c r="G32" s="70" t="s">
        <v>67</v>
      </c>
      <c r="H32" s="70" t="s">
        <v>197</v>
      </c>
      <c r="I32" s="73">
        <v>1</v>
      </c>
      <c r="J32" s="73">
        <f t="shared" ref="J32:J55" si="2">(I32*5)</f>
        <v>5</v>
      </c>
    </row>
    <row r="33" spans="1:10" x14ac:dyDescent="0.25">
      <c r="A33" s="70">
        <v>3</v>
      </c>
      <c r="B33" s="70" t="s">
        <v>13</v>
      </c>
      <c r="C33" s="70" t="s">
        <v>192</v>
      </c>
      <c r="D33" s="70" t="s">
        <v>193</v>
      </c>
      <c r="E33" s="70" t="s">
        <v>12</v>
      </c>
      <c r="F33" s="70" t="s">
        <v>193</v>
      </c>
      <c r="G33" s="70" t="s">
        <v>12</v>
      </c>
      <c r="H33" s="70" t="s">
        <v>193</v>
      </c>
      <c r="I33" s="73">
        <v>2</v>
      </c>
      <c r="J33" s="73">
        <f t="shared" si="2"/>
        <v>10</v>
      </c>
    </row>
    <row r="34" spans="1:10" x14ac:dyDescent="0.25">
      <c r="A34" s="70">
        <v>4</v>
      </c>
      <c r="B34" s="70" t="s">
        <v>110</v>
      </c>
      <c r="C34" s="70" t="s">
        <v>201</v>
      </c>
      <c r="D34" s="70" t="s">
        <v>115</v>
      </c>
      <c r="E34" s="70" t="s">
        <v>127</v>
      </c>
      <c r="F34" s="70" t="s">
        <v>115</v>
      </c>
      <c r="G34" s="70" t="s">
        <v>67</v>
      </c>
      <c r="H34" s="70" t="s">
        <v>202</v>
      </c>
      <c r="I34" s="73">
        <v>1</v>
      </c>
      <c r="J34" s="73">
        <f t="shared" si="2"/>
        <v>5</v>
      </c>
    </row>
    <row r="35" spans="1:10" x14ac:dyDescent="0.25">
      <c r="A35" s="70">
        <v>5</v>
      </c>
      <c r="B35" s="70" t="s">
        <v>25</v>
      </c>
      <c r="C35" s="70" t="s">
        <v>198</v>
      </c>
      <c r="D35" s="70" t="s">
        <v>199</v>
      </c>
      <c r="E35" s="70" t="s">
        <v>21</v>
      </c>
      <c r="F35" s="70" t="s">
        <v>199</v>
      </c>
      <c r="G35" s="70" t="s">
        <v>67</v>
      </c>
      <c r="H35" s="70" t="s">
        <v>200</v>
      </c>
      <c r="I35" s="73">
        <v>1</v>
      </c>
      <c r="J35" s="73">
        <f t="shared" si="2"/>
        <v>5</v>
      </c>
    </row>
    <row r="36" spans="1:10" x14ac:dyDescent="0.25">
      <c r="A36" s="70">
        <v>6</v>
      </c>
      <c r="B36" s="70" t="s">
        <v>111</v>
      </c>
      <c r="C36" s="70" t="s">
        <v>203</v>
      </c>
      <c r="D36" s="70" t="s">
        <v>116</v>
      </c>
      <c r="E36" s="70" t="s">
        <v>172</v>
      </c>
      <c r="F36" s="70" t="s">
        <v>116</v>
      </c>
      <c r="G36" s="70" t="s">
        <v>67</v>
      </c>
      <c r="H36" s="70" t="s">
        <v>173</v>
      </c>
      <c r="I36" s="73">
        <v>1</v>
      </c>
      <c r="J36" s="73">
        <f t="shared" si="2"/>
        <v>5</v>
      </c>
    </row>
    <row r="37" spans="1:10" x14ac:dyDescent="0.25">
      <c r="A37" s="70">
        <v>7</v>
      </c>
      <c r="B37" s="70" t="s">
        <v>40</v>
      </c>
      <c r="C37" s="70" t="s">
        <v>207</v>
      </c>
      <c r="D37" s="70" t="s">
        <v>208</v>
      </c>
      <c r="E37" s="70" t="s">
        <v>127</v>
      </c>
      <c r="F37" s="70" t="s">
        <v>208</v>
      </c>
      <c r="G37" s="70" t="s">
        <v>67</v>
      </c>
      <c r="H37" s="70" t="s">
        <v>174</v>
      </c>
      <c r="I37" s="73">
        <v>1</v>
      </c>
      <c r="J37" s="73">
        <f t="shared" si="2"/>
        <v>5</v>
      </c>
    </row>
    <row r="38" spans="1:10" x14ac:dyDescent="0.25">
      <c r="A38" s="70">
        <v>8</v>
      </c>
      <c r="B38" s="70" t="s">
        <v>40</v>
      </c>
      <c r="C38" s="70" t="s">
        <v>178</v>
      </c>
      <c r="D38" s="70" t="s">
        <v>179</v>
      </c>
      <c r="E38" s="70" t="s">
        <v>180</v>
      </c>
      <c r="F38" s="70" t="s">
        <v>181</v>
      </c>
      <c r="G38" s="70" t="s">
        <v>67</v>
      </c>
      <c r="H38" s="70" t="s">
        <v>182</v>
      </c>
      <c r="I38" s="73">
        <v>2</v>
      </c>
      <c r="J38" s="73">
        <f t="shared" si="2"/>
        <v>10</v>
      </c>
    </row>
    <row r="39" spans="1:10" x14ac:dyDescent="0.25">
      <c r="A39" s="70">
        <v>9</v>
      </c>
      <c r="B39" s="70" t="s">
        <v>19</v>
      </c>
      <c r="C39" s="70" t="s">
        <v>183</v>
      </c>
      <c r="D39" s="70" t="s">
        <v>184</v>
      </c>
      <c r="E39" s="70" t="s">
        <v>185</v>
      </c>
      <c r="F39" s="70" t="s">
        <v>184</v>
      </c>
      <c r="G39" s="70" t="s">
        <v>67</v>
      </c>
      <c r="H39" s="70" t="s">
        <v>186</v>
      </c>
      <c r="I39" s="73">
        <v>1</v>
      </c>
      <c r="J39" s="73">
        <f t="shared" si="2"/>
        <v>5</v>
      </c>
    </row>
    <row r="40" spans="1:10" x14ac:dyDescent="0.25">
      <c r="A40" s="70">
        <v>10</v>
      </c>
      <c r="B40" s="70" t="s">
        <v>26</v>
      </c>
      <c r="C40" s="70" t="s">
        <v>187</v>
      </c>
      <c r="D40" s="70" t="s">
        <v>27</v>
      </c>
      <c r="E40" s="70" t="s">
        <v>21</v>
      </c>
      <c r="F40" s="70" t="s">
        <v>188</v>
      </c>
      <c r="G40" s="70" t="s">
        <v>67</v>
      </c>
      <c r="H40" s="70" t="s">
        <v>189</v>
      </c>
      <c r="I40" s="73">
        <v>1</v>
      </c>
      <c r="J40" s="73">
        <f t="shared" si="2"/>
        <v>5</v>
      </c>
    </row>
    <row r="41" spans="1:10" x14ac:dyDescent="0.25">
      <c r="A41" s="70">
        <v>11</v>
      </c>
      <c r="B41" s="70" t="s">
        <v>40</v>
      </c>
      <c r="C41" s="70" t="s">
        <v>170</v>
      </c>
      <c r="D41" s="70" t="s">
        <v>171</v>
      </c>
      <c r="E41" s="70" t="s">
        <v>21</v>
      </c>
      <c r="F41" s="70" t="s">
        <v>171</v>
      </c>
      <c r="G41" s="70" t="s">
        <v>67</v>
      </c>
      <c r="H41" s="70" t="s">
        <v>407</v>
      </c>
      <c r="I41" s="73">
        <v>2</v>
      </c>
      <c r="J41" s="73">
        <f t="shared" si="2"/>
        <v>10</v>
      </c>
    </row>
    <row r="42" spans="1:10" x14ac:dyDescent="0.25">
      <c r="A42" s="70">
        <v>12</v>
      </c>
      <c r="B42" s="70" t="s">
        <v>112</v>
      </c>
      <c r="C42" s="70" t="s">
        <v>212</v>
      </c>
      <c r="D42" s="70" t="s">
        <v>117</v>
      </c>
      <c r="E42" s="70" t="s">
        <v>156</v>
      </c>
      <c r="F42" s="70" t="s">
        <v>117</v>
      </c>
      <c r="G42" s="70" t="s">
        <v>67</v>
      </c>
      <c r="H42" s="70" t="s">
        <v>204</v>
      </c>
      <c r="I42" s="73">
        <v>2</v>
      </c>
      <c r="J42" s="73">
        <f t="shared" si="2"/>
        <v>10</v>
      </c>
    </row>
    <row r="43" spans="1:10" x14ac:dyDescent="0.25">
      <c r="A43" s="70">
        <v>13</v>
      </c>
      <c r="B43" s="70" t="s">
        <v>25</v>
      </c>
      <c r="C43" s="70" t="s">
        <v>175</v>
      </c>
      <c r="D43" s="70" t="s">
        <v>176</v>
      </c>
      <c r="E43" s="70" t="s">
        <v>21</v>
      </c>
      <c r="F43" s="70" t="s">
        <v>176</v>
      </c>
      <c r="G43" s="70" t="s">
        <v>67</v>
      </c>
      <c r="H43" s="70" t="s">
        <v>177</v>
      </c>
      <c r="I43" s="73">
        <v>2</v>
      </c>
      <c r="J43" s="73">
        <f t="shared" si="2"/>
        <v>10</v>
      </c>
    </row>
    <row r="44" spans="1:10" x14ac:dyDescent="0.25">
      <c r="A44" s="70">
        <v>14</v>
      </c>
      <c r="B44" s="70" t="s">
        <v>113</v>
      </c>
      <c r="C44" s="70" t="s">
        <v>445</v>
      </c>
      <c r="D44" s="70" t="s">
        <v>446</v>
      </c>
      <c r="E44" s="70" t="s">
        <v>156</v>
      </c>
      <c r="F44" s="70" t="s">
        <v>446</v>
      </c>
      <c r="G44" s="70" t="s">
        <v>67</v>
      </c>
      <c r="H44" s="70"/>
      <c r="I44" s="73">
        <v>6</v>
      </c>
      <c r="J44" s="73">
        <f t="shared" si="2"/>
        <v>30</v>
      </c>
    </row>
    <row r="45" spans="1:10" x14ac:dyDescent="0.25">
      <c r="A45" s="70">
        <v>15</v>
      </c>
      <c r="B45" s="70" t="s">
        <v>17</v>
      </c>
      <c r="C45" s="70" t="s">
        <v>209</v>
      </c>
      <c r="D45" s="70" t="s">
        <v>18</v>
      </c>
      <c r="E45" s="70" t="s">
        <v>156</v>
      </c>
      <c r="F45" s="70" t="s">
        <v>18</v>
      </c>
      <c r="G45" s="70" t="s">
        <v>67</v>
      </c>
      <c r="H45" s="70" t="s">
        <v>405</v>
      </c>
      <c r="I45" s="73">
        <v>10</v>
      </c>
      <c r="J45" s="73">
        <f t="shared" si="2"/>
        <v>50</v>
      </c>
    </row>
    <row r="46" spans="1:10" x14ac:dyDescent="0.25">
      <c r="A46" s="70">
        <v>16</v>
      </c>
      <c r="B46" s="70" t="s">
        <v>114</v>
      </c>
      <c r="C46" s="70" t="s">
        <v>211</v>
      </c>
      <c r="D46" s="70" t="s">
        <v>190</v>
      </c>
      <c r="E46" s="70" t="s">
        <v>21</v>
      </c>
      <c r="F46" s="70" t="s">
        <v>190</v>
      </c>
      <c r="G46" s="70" t="s">
        <v>67</v>
      </c>
      <c r="H46" s="70" t="s">
        <v>191</v>
      </c>
      <c r="I46" s="73">
        <v>4</v>
      </c>
      <c r="J46" s="73">
        <f t="shared" si="2"/>
        <v>20</v>
      </c>
    </row>
    <row r="47" spans="1:10" x14ac:dyDescent="0.25">
      <c r="A47" s="70">
        <v>17</v>
      </c>
      <c r="B47" s="70" t="s">
        <v>132</v>
      </c>
      <c r="C47" s="70" t="s">
        <v>160</v>
      </c>
      <c r="D47" s="70" t="s">
        <v>133</v>
      </c>
      <c r="E47" s="70" t="s">
        <v>134</v>
      </c>
      <c r="F47" s="70" t="s">
        <v>133</v>
      </c>
      <c r="G47" s="70" t="s">
        <v>67</v>
      </c>
      <c r="H47" s="70" t="s">
        <v>245</v>
      </c>
      <c r="I47" s="73">
        <v>1</v>
      </c>
      <c r="J47" s="73">
        <f t="shared" si="2"/>
        <v>5</v>
      </c>
    </row>
    <row r="48" spans="1:10" x14ac:dyDescent="0.25">
      <c r="A48" s="57">
        <v>18</v>
      </c>
      <c r="B48" s="57" t="s">
        <v>137</v>
      </c>
      <c r="C48" s="57" t="s">
        <v>468</v>
      </c>
      <c r="D48" s="57" t="s">
        <v>138</v>
      </c>
      <c r="E48" s="57" t="s">
        <v>139</v>
      </c>
      <c r="F48" s="57" t="s">
        <v>138</v>
      </c>
      <c r="G48" s="57" t="s">
        <v>67</v>
      </c>
      <c r="H48" s="57" t="s">
        <v>243</v>
      </c>
      <c r="I48" s="58">
        <v>4</v>
      </c>
      <c r="J48" s="58">
        <f t="shared" si="2"/>
        <v>20</v>
      </c>
    </row>
    <row r="49" spans="1:12" x14ac:dyDescent="0.25">
      <c r="A49" s="70">
        <v>19</v>
      </c>
      <c r="B49" s="70" t="s">
        <v>37</v>
      </c>
      <c r="C49" s="70" t="s">
        <v>230</v>
      </c>
      <c r="D49" s="70" t="s">
        <v>231</v>
      </c>
      <c r="E49" s="70" t="s">
        <v>232</v>
      </c>
      <c r="F49" s="70" t="s">
        <v>233</v>
      </c>
      <c r="G49" s="70" t="s">
        <v>75</v>
      </c>
      <c r="H49" s="70">
        <v>1058357</v>
      </c>
      <c r="I49" s="73">
        <v>1</v>
      </c>
      <c r="J49" s="73">
        <f t="shared" si="2"/>
        <v>5</v>
      </c>
    </row>
    <row r="50" spans="1:12" x14ac:dyDescent="0.25">
      <c r="A50" s="70">
        <v>20</v>
      </c>
      <c r="B50" s="70" t="s">
        <v>37</v>
      </c>
      <c r="C50" s="70" t="s">
        <v>234</v>
      </c>
      <c r="D50" s="70" t="s">
        <v>235</v>
      </c>
      <c r="E50" s="70" t="s">
        <v>232</v>
      </c>
      <c r="F50" s="70" t="s">
        <v>236</v>
      </c>
      <c r="G50" s="70" t="s">
        <v>75</v>
      </c>
      <c r="H50" s="70">
        <v>1058364</v>
      </c>
      <c r="I50" s="73">
        <v>1</v>
      </c>
      <c r="J50" s="73">
        <f t="shared" si="2"/>
        <v>5</v>
      </c>
    </row>
    <row r="51" spans="1:12" x14ac:dyDescent="0.25">
      <c r="A51" s="57">
        <v>21</v>
      </c>
      <c r="B51" s="57" t="s">
        <v>37</v>
      </c>
      <c r="C51" s="57" t="s">
        <v>237</v>
      </c>
      <c r="D51" s="57" t="s">
        <v>238</v>
      </c>
      <c r="E51" s="57" t="s">
        <v>232</v>
      </c>
      <c r="F51" s="57" t="s">
        <v>239</v>
      </c>
      <c r="G51" s="57" t="s">
        <v>75</v>
      </c>
      <c r="H51" s="57">
        <v>1058369</v>
      </c>
      <c r="I51" s="58">
        <v>1</v>
      </c>
      <c r="J51" s="58">
        <f t="shared" si="2"/>
        <v>5</v>
      </c>
      <c r="L51" s="20"/>
    </row>
    <row r="52" spans="1:12" x14ac:dyDescent="0.25">
      <c r="A52" s="57">
        <v>22</v>
      </c>
      <c r="B52" s="57" t="s">
        <v>37</v>
      </c>
      <c r="C52" s="57" t="s">
        <v>240</v>
      </c>
      <c r="D52" s="57" t="s">
        <v>241</v>
      </c>
      <c r="E52" s="57" t="s">
        <v>232</v>
      </c>
      <c r="F52" s="57" t="s">
        <v>242</v>
      </c>
      <c r="G52" s="57" t="s">
        <v>75</v>
      </c>
      <c r="H52" s="57">
        <v>1058355</v>
      </c>
      <c r="I52" s="58">
        <v>1</v>
      </c>
      <c r="J52" s="58">
        <f t="shared" si="2"/>
        <v>5</v>
      </c>
      <c r="K52" s="20"/>
      <c r="L52" s="20"/>
    </row>
    <row r="53" spans="1:12" x14ac:dyDescent="0.25">
      <c r="A53" s="70">
        <v>23</v>
      </c>
      <c r="B53" s="70" t="s">
        <v>472</v>
      </c>
      <c r="C53" s="70" t="s">
        <v>469</v>
      </c>
      <c r="D53" s="70" t="s">
        <v>470</v>
      </c>
      <c r="E53" s="70" t="s">
        <v>471</v>
      </c>
      <c r="F53" s="70" t="s">
        <v>470</v>
      </c>
      <c r="G53" s="70" t="s">
        <v>67</v>
      </c>
      <c r="H53" s="70" t="s">
        <v>473</v>
      </c>
      <c r="I53" s="70">
        <v>4</v>
      </c>
      <c r="J53" s="73">
        <f t="shared" si="2"/>
        <v>20</v>
      </c>
      <c r="K53" s="109"/>
      <c r="L53" s="109" t="s">
        <v>427</v>
      </c>
    </row>
    <row r="54" spans="1:12" x14ac:dyDescent="0.25">
      <c r="A54" s="70">
        <v>24</v>
      </c>
      <c r="B54" s="70" t="s">
        <v>477</v>
      </c>
      <c r="C54" s="70" t="s">
        <v>474</v>
      </c>
      <c r="D54" s="70" t="s">
        <v>475</v>
      </c>
      <c r="E54" s="70" t="s">
        <v>127</v>
      </c>
      <c r="F54" s="70" t="s">
        <v>476</v>
      </c>
      <c r="G54" s="70"/>
      <c r="H54" s="70"/>
      <c r="I54" s="73">
        <v>1</v>
      </c>
      <c r="J54" s="73">
        <f t="shared" si="2"/>
        <v>5</v>
      </c>
      <c r="K54" s="109"/>
      <c r="L54" s="109" t="s">
        <v>427</v>
      </c>
    </row>
    <row r="55" spans="1:12" x14ac:dyDescent="0.25">
      <c r="A55" s="74">
        <v>25</v>
      </c>
      <c r="B55" s="70" t="s">
        <v>482</v>
      </c>
      <c r="C55" s="74" t="s">
        <v>478</v>
      </c>
      <c r="D55" s="70" t="s">
        <v>479</v>
      </c>
      <c r="E55" s="77" t="s">
        <v>480</v>
      </c>
      <c r="F55" s="70" t="s">
        <v>481</v>
      </c>
      <c r="G55" s="70" t="s">
        <v>67</v>
      </c>
      <c r="H55" s="73" t="s">
        <v>483</v>
      </c>
      <c r="I55" s="73">
        <v>2</v>
      </c>
      <c r="J55" s="73">
        <f t="shared" si="2"/>
        <v>10</v>
      </c>
      <c r="K55" s="109"/>
      <c r="L55" s="109" t="s">
        <v>444</v>
      </c>
    </row>
    <row r="64" spans="1:12" x14ac:dyDescent="0.25">
      <c r="C64" s="63"/>
      <c r="D64" s="65" t="s">
        <v>402</v>
      </c>
    </row>
    <row r="65" spans="3:4" x14ac:dyDescent="0.25">
      <c r="C65" s="66"/>
      <c r="D65" s="65" t="s">
        <v>403</v>
      </c>
    </row>
    <row r="66" spans="3:4" x14ac:dyDescent="0.25">
      <c r="C66" s="59"/>
      <c r="D66" s="65" t="s">
        <v>404</v>
      </c>
    </row>
  </sheetData>
  <mergeCells count="1">
    <mergeCell ref="A1:L1"/>
  </mergeCells>
  <pageMargins left="0.7" right="0.7" top="0.78740157499999996" bottom="0.78740157499999996" header="0.3" footer="0.3"/>
  <pageSetup paperSize="9" scale="4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I10"/>
  <sheetViews>
    <sheetView workbookViewId="0">
      <selection activeCell="E26" sqref="E26"/>
    </sheetView>
  </sheetViews>
  <sheetFormatPr baseColWidth="10" defaultRowHeight="15" x14ac:dyDescent="0.25"/>
  <cols>
    <col min="1" max="1" width="3.42578125" bestFit="1" customWidth="1"/>
    <col min="2" max="2" width="25.140625" style="1" bestFit="1" customWidth="1"/>
    <col min="3" max="3" width="34.140625" style="14" bestFit="1" customWidth="1"/>
    <col min="4" max="4" width="26.42578125" style="1" bestFit="1" customWidth="1"/>
    <col min="5" max="5" width="22.7109375" style="1" bestFit="1" customWidth="1"/>
    <col min="6" max="6" width="19.5703125" style="1" bestFit="1" customWidth="1"/>
    <col min="7" max="7" width="7.42578125" style="1" bestFit="1" customWidth="1"/>
    <col min="8" max="8" width="7.42578125" style="1" customWidth="1"/>
    <col min="9" max="9" width="101.42578125" customWidth="1"/>
  </cols>
  <sheetData>
    <row r="1" spans="1:9" x14ac:dyDescent="0.25">
      <c r="A1" s="167" t="s">
        <v>247</v>
      </c>
      <c r="B1" s="167"/>
      <c r="C1" s="167"/>
      <c r="D1" s="167"/>
      <c r="E1" s="167"/>
      <c r="F1" s="167"/>
      <c r="G1" s="167"/>
      <c r="H1" s="23"/>
    </row>
    <row r="2" spans="1:9" s="11" customFormat="1" x14ac:dyDescent="0.25">
      <c r="A2" s="9" t="s">
        <v>34</v>
      </c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G2" s="10" t="s">
        <v>33</v>
      </c>
      <c r="H2" s="10" t="s">
        <v>66</v>
      </c>
      <c r="I2" s="9"/>
    </row>
    <row r="3" spans="1:9" s="18" customFormat="1" x14ac:dyDescent="0.25">
      <c r="A3" s="31">
        <v>1</v>
      </c>
      <c r="B3" s="30" t="s">
        <v>0</v>
      </c>
      <c r="C3" s="41"/>
      <c r="D3" s="30"/>
      <c r="E3" s="30"/>
      <c r="F3" s="31"/>
      <c r="G3" s="30">
        <v>28</v>
      </c>
      <c r="H3" s="30"/>
      <c r="I3" s="31" t="s">
        <v>359</v>
      </c>
    </row>
    <row r="4" spans="1:9" s="18" customFormat="1" x14ac:dyDescent="0.25">
      <c r="A4" s="31">
        <v>2</v>
      </c>
      <c r="B4" s="30" t="s">
        <v>22</v>
      </c>
      <c r="C4" s="41" t="s">
        <v>153</v>
      </c>
      <c r="D4" s="30"/>
      <c r="E4" s="30"/>
      <c r="F4" s="31"/>
      <c r="G4" s="30">
        <v>257</v>
      </c>
      <c r="H4" s="30"/>
      <c r="I4" s="31" t="s">
        <v>397</v>
      </c>
    </row>
    <row r="5" spans="1:9" s="18" customFormat="1" x14ac:dyDescent="0.25">
      <c r="A5" s="31">
        <v>3</v>
      </c>
      <c r="B5" s="30" t="s">
        <v>108</v>
      </c>
      <c r="C5" s="41"/>
      <c r="D5" s="30"/>
      <c r="E5" s="30"/>
      <c r="F5" s="31"/>
      <c r="G5" s="30">
        <v>3</v>
      </c>
      <c r="H5" s="30"/>
      <c r="I5" s="31" t="s">
        <v>394</v>
      </c>
    </row>
    <row r="6" spans="1:9" s="18" customFormat="1" x14ac:dyDescent="0.25">
      <c r="A6" s="31">
        <v>4</v>
      </c>
      <c r="B6" s="20" t="s">
        <v>376</v>
      </c>
      <c r="C6" s="41"/>
      <c r="D6" s="30"/>
      <c r="E6" s="30"/>
      <c r="F6" s="31"/>
      <c r="G6" s="30">
        <v>2</v>
      </c>
      <c r="H6" s="30"/>
      <c r="I6" s="31" t="s">
        <v>395</v>
      </c>
    </row>
    <row r="7" spans="1:9" s="18" customFormat="1" x14ac:dyDescent="0.25">
      <c r="A7" s="31">
        <v>5</v>
      </c>
      <c r="B7" s="30" t="s">
        <v>218</v>
      </c>
      <c r="C7" s="41"/>
      <c r="D7" s="30"/>
      <c r="E7" s="30"/>
      <c r="F7" s="30"/>
      <c r="G7" s="30">
        <v>3</v>
      </c>
      <c r="H7" s="30"/>
      <c r="I7" s="31" t="s">
        <v>126</v>
      </c>
    </row>
    <row r="8" spans="1:9" s="18" customFormat="1" x14ac:dyDescent="0.25">
      <c r="A8" s="49">
        <v>6</v>
      </c>
      <c r="B8" s="50" t="s">
        <v>124</v>
      </c>
      <c r="C8" s="52" t="s">
        <v>213</v>
      </c>
      <c r="D8" s="50" t="s">
        <v>124</v>
      </c>
      <c r="E8" s="50" t="s">
        <v>214</v>
      </c>
      <c r="F8" s="50" t="s">
        <v>465</v>
      </c>
      <c r="G8" s="50">
        <v>1</v>
      </c>
      <c r="H8" s="50" t="s">
        <v>485</v>
      </c>
      <c r="I8" s="38" t="s">
        <v>125</v>
      </c>
    </row>
    <row r="9" spans="1:9" s="18" customFormat="1" x14ac:dyDescent="0.25">
      <c r="A9" s="33">
        <v>7</v>
      </c>
      <c r="B9" s="37" t="s">
        <v>217</v>
      </c>
      <c r="C9" s="51" t="s">
        <v>210</v>
      </c>
      <c r="D9" s="37" t="s">
        <v>142</v>
      </c>
      <c r="E9" s="37" t="s">
        <v>215</v>
      </c>
      <c r="F9" s="37" t="s">
        <v>466</v>
      </c>
      <c r="G9" s="37">
        <v>1</v>
      </c>
      <c r="H9" s="37" t="s">
        <v>467</v>
      </c>
      <c r="I9" s="31" t="s">
        <v>45</v>
      </c>
    </row>
    <row r="10" spans="1:9" x14ac:dyDescent="0.25">
      <c r="G10" s="19">
        <f>SUM(G3:G9)</f>
        <v>295</v>
      </c>
      <c r="H10" s="19"/>
      <c r="I10" s="13"/>
    </row>
  </sheetData>
  <mergeCells count="1">
    <mergeCell ref="A1:G1"/>
  </mergeCells>
  <pageMargins left="0.7" right="0.7" top="0.78740157499999996" bottom="0.78740157499999996" header="0.3" footer="0.3"/>
  <pageSetup paperSize="9" scale="1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Kodensatoren</vt:lpstr>
      <vt:lpstr>Widerstände</vt:lpstr>
      <vt:lpstr>Connector</vt:lpstr>
      <vt:lpstr>Spulen+Div</vt:lpstr>
      <vt:lpstr>Aktiv</vt:lpstr>
      <vt:lpstr>NA</vt:lpstr>
    </vt:vector>
  </TitlesOfParts>
  <Company>Johannes Gutenberg-Universität Mainz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Bauss, Horst-Dieter</dc:creator>
  <cp:lastModifiedBy>Bauss, Bruno</cp:lastModifiedBy>
  <cp:lastPrinted>2017-09-05T08:47:37Z</cp:lastPrinted>
  <dcterms:created xsi:type="dcterms:W3CDTF">2014-01-21T13:17:00Z</dcterms:created>
  <dcterms:modified xsi:type="dcterms:W3CDTF">2018-08-10T10:42:48Z</dcterms:modified>
</cp:coreProperties>
</file>